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0490" windowHeight="6285" activeTab="0"/>
  </bookViews>
  <sheets>
    <sheet name="RULES" sheetId="1" r:id="rId1"/>
    <sheet name="GENERAL DATA OF ITE" sheetId="2" r:id="rId2"/>
    <sheet name="DOCUMENTATION &amp; SYSTEM" sheetId="3" r:id="rId3"/>
    <sheet name="RAW MATERIAL RECEIVING,SUPPLIER" sheetId="4" r:id="rId4"/>
    <sheet name="PRODUCTION" sheetId="5" r:id="rId5"/>
    <sheet name="TEST" sheetId="6" r:id="rId6"/>
    <sheet name="MAINTENANCE &amp; CALIBRATION" sheetId="7" r:id="rId7"/>
    <sheet name="SHIPMENT AND LAYOUT" sheetId="8" r:id="rId8"/>
    <sheet name="PEOPLE MANAGEMENT" sheetId="9" r:id="rId9"/>
    <sheet name="QUALITY MANAGEMENT" sheetId="10" r:id="rId10"/>
    <sheet name="AFTER SALE" sheetId="11" r:id="rId11"/>
    <sheet name="NOTAS QUESTÕES COMUNS" sheetId="12" state="hidden" r:id="rId12"/>
    <sheet name="CONTROLES(OCULTAR)" sheetId="13" state="hidden" r:id="rId13"/>
    <sheet name="SOCIAL RESPONSABILITY" sheetId="14" r:id="rId14"/>
    <sheet name="ENVIRONMENT" sheetId="15" r:id="rId15"/>
    <sheet name="HEALTH AND SAFETY" sheetId="16" r:id="rId16"/>
  </sheets>
  <definedNames/>
  <calcPr fullCalcOnLoad="1"/>
</workbook>
</file>

<file path=xl/comments2.xml><?xml version="1.0" encoding="utf-8"?>
<comments xmlns="http://schemas.openxmlformats.org/spreadsheetml/2006/main">
  <authors>
    <author>Otavio Freitas</author>
  </authors>
  <commentList>
    <comment ref="B15" authorId="0">
      <text>
        <r>
          <rPr>
            <sz val="10"/>
            <rFont val="Calibri"/>
            <family val="2"/>
          </rPr>
          <t xml:space="preserve">Attention: 
If marked answear YES, send last result of the ISO 9001, 14001 and 18001/45001 certification or maintenance audit(s) when certified in any of them. </t>
        </r>
      </text>
    </comment>
    <comment ref="G29" authorId="0">
      <text>
        <r>
          <rPr>
            <b/>
            <sz val="9"/>
            <rFont val="Segoe UI"/>
            <family val="2"/>
          </rPr>
          <t xml:space="preserve">CEMIG INFORMA:
</t>
        </r>
        <r>
          <rPr>
            <sz val="9"/>
            <rFont val="Segoe UI"/>
            <family val="2"/>
          </rPr>
          <t>PODE SER CONSIDERADO A SOMA DA EXPERIÊNCIA EM OUTRAS EMPRESAS COM A EXPERIÊNCIA EM SUA EMPRESA. 
RESPOSTA APROXIMADA</t>
        </r>
      </text>
    </comment>
    <comment ref="G36" authorId="0">
      <text>
        <r>
          <rPr>
            <b/>
            <sz val="9"/>
            <rFont val="Segoe UI"/>
            <family val="2"/>
          </rPr>
          <t xml:space="preserve">CEMIG:
</t>
        </r>
        <r>
          <rPr>
            <sz val="9"/>
            <rFont val="Segoe UI"/>
            <family val="2"/>
          </rPr>
          <t xml:space="preserve">Aqui deve ser considerado a capacidade produtiva de cada linha sendo totalmente ocupada por este produto no mês. </t>
        </r>
      </text>
    </comment>
    <comment ref="I36" authorId="0">
      <text>
        <r>
          <rPr>
            <b/>
            <sz val="9"/>
            <rFont val="Segoe UI"/>
            <family val="2"/>
          </rPr>
          <t xml:space="preserve">CEMIG:
</t>
        </r>
        <r>
          <rPr>
            <sz val="9"/>
            <rFont val="Segoe UI"/>
            <family val="2"/>
          </rPr>
          <t xml:space="preserve">Se existem duas ou mais linhas que possam produzir ao mesmo tempo mais de um produto, cite a quantidade de linhas.
</t>
        </r>
      </text>
    </comment>
  </commentList>
</comments>
</file>

<file path=xl/sharedStrings.xml><?xml version="1.0" encoding="utf-8"?>
<sst xmlns="http://schemas.openxmlformats.org/spreadsheetml/2006/main" count="803" uniqueCount="375">
  <si>
    <r>
      <t>RULES AND TIPS FOR COMPLETING THE QUESTIONNAIRE FOR  INDUSTRIAL TECHNICAL EVALUATION (</t>
    </r>
    <r>
      <rPr>
        <b/>
        <i/>
        <sz val="14"/>
        <color indexed="9"/>
        <rFont val="Calibri"/>
        <family val="2"/>
      </rPr>
      <t>ITE</t>
    </r>
    <r>
      <rPr>
        <b/>
        <sz val="14"/>
        <color indexed="9"/>
        <rFont val="Calibri"/>
        <family val="2"/>
      </rPr>
      <t>)</t>
    </r>
    <r>
      <rPr>
        <b/>
        <sz val="14"/>
        <color indexed="9"/>
        <rFont val="Calibri"/>
        <family val="2"/>
      </rPr>
      <t>¹</t>
    </r>
  </si>
  <si>
    <t>SEQUENTIAL</t>
  </si>
  <si>
    <t>RULES</t>
  </si>
  <si>
    <t>ALL FIELDS IN LIGHT GREEN MUST BE COMPLETED.</t>
  </si>
  <si>
    <t>THE GREEN FIELDS ARE OF MULTIPLE CHOICE EXCEPT THE FIELD NAMED "COMMENTS FROM THE BLOCK". FOR ALL FIELDS IN LIGHT GREEN, IF YOU CANNOT MARK AN OPTION OR ENTER YOUR COMMENT, INFORM CEMIG IMMEDIATELY.</t>
  </si>
  <si>
    <r>
      <t xml:space="preserve">EXCEPT FOR COMPLEMENTARY </t>
    </r>
    <r>
      <rPr>
        <b/>
        <i/>
        <sz val="10"/>
        <color indexed="63"/>
        <rFont val="Calibri"/>
        <family val="2"/>
      </rPr>
      <t>ITE</t>
    </r>
    <r>
      <rPr>
        <sz val="10"/>
        <color indexed="63"/>
        <rFont val="Calibri"/>
        <family val="2"/>
      </rPr>
      <t>¹</t>
    </r>
    <r>
      <rPr>
        <sz val="10"/>
        <color indexed="63"/>
        <rFont val="Calibri"/>
        <family val="2"/>
      </rPr>
      <t>, ALL BLOCKS ON THIS SHEET MUST BE ANSWERED INDEPENDENT OF THE BUSINESS BRANCH. OBSERVE IF YOU ANSWERED ALL QUESTIONS FROM ALL BLOCKS / PROCESSES, BECAUSE THE SPREADSHEET DOES NOT OBLIGATE COMPLETION.</t>
    </r>
  </si>
  <si>
    <r>
      <t xml:space="preserve">IT IS CALLED </t>
    </r>
    <r>
      <rPr>
        <b/>
        <i/>
        <sz val="10"/>
        <color indexed="63"/>
        <rFont val="Calibri"/>
        <family val="2"/>
      </rPr>
      <t>"ITE</t>
    </r>
    <r>
      <rPr>
        <sz val="10"/>
        <color indexed="63"/>
        <rFont val="Calibri"/>
        <family val="2"/>
      </rPr>
      <t xml:space="preserve"> COMPLEMENTAR" WHEN AN ITE INCLUDES MORE THAN ONE GROUP WITH DIFFERENT PRODUCTION LINES. THEREFORE, SOME BLOCKS / PROCESSES WILL BE AUDITED ONLY ONCE AND OTHER BLOCKS / PROCESSES WILL BE AUDITED FOR EACH GROUP. CEMIG WILL INDICATE FOR WHICH GROUPS YOU SHOULD RESPOND ONE BY ONE.</t>
    </r>
  </si>
  <si>
    <t>IN THE FIELD NAMED "COMMENTS ON THE BLOCK" THE QUESTION WHERE SOME INFORMATION WILL BE REGISTERED MUST BE REFERENCED.</t>
  </si>
  <si>
    <r>
      <t xml:space="preserve">EACH QUESTION IN EACH BLOCK HAS A DIFFERENT MAXIMUM AND MINIMUM VALUE. NOTE THAT THE VALUE OF THE BLOCK IS AT THE END OF THE PAGE OF EACH PROCESS AND IN THE "GENERAL DATA OF </t>
    </r>
    <r>
      <rPr>
        <b/>
        <i/>
        <sz val="10"/>
        <color indexed="63"/>
        <rFont val="Calibri"/>
        <family val="2"/>
      </rPr>
      <t>ITE</t>
    </r>
    <r>
      <rPr>
        <sz val="10"/>
        <color indexed="63"/>
        <rFont val="Calibri"/>
        <family val="2"/>
      </rPr>
      <t>" WORKSHEET, WITH SUMMARY OF THE SCORE OF EACH PROCESS / BLOCK.</t>
    </r>
  </si>
  <si>
    <t>BELOW THE ISSUES OF THE REFERENT BLOCK / PROCESS IN QUESTION, THERE ARE GENERAL ISSUES, BUT FOR EVALUATION IN THIS LOCATION WHERE THE AUDIT IS PASSED. FOR EXAMPLE: THE USE OF PPE MUST HAPPEN IN ALMOST THE ENTIRE COMPANY, HOWEVER, AN EVALUATION AND SCORE WILL HAPPEN IN EACH BLOCK / PROCESS.</t>
  </si>
  <si>
    <r>
      <t xml:space="preserve">A HIGHLIGHT WAS GIVEN TO MANDATORY QUESTIONS, TACHADES IN ORANGE COLOR. WE REMEMBER THAT QUESTION NAMED AS  MANDATORY QUESTIONS CANNOT HAVE AN "ANSWER" </t>
    </r>
    <r>
      <rPr>
        <i/>
        <sz val="10"/>
        <color indexed="63"/>
        <rFont val="Calibri"/>
        <family val="2"/>
      </rPr>
      <t>DOES NOT ATTEND</t>
    </r>
    <r>
      <rPr>
        <sz val="10"/>
        <color indexed="63"/>
        <rFont val="Calibri"/>
        <family val="2"/>
      </rPr>
      <t>. IF IT HAPPENS, FAILURE TO COMPLY WITH ONE MANDATORY QUESTION WILL FEATURE YOUR APPROVAL WITH PENDING OR DISAPPROVAL. ALL MANDATORY QUESTIONS MUST, MANDATORALLY, COME WITH YOUR EVIDENCE. WITHOUT EVIDENCE</t>
    </r>
    <r>
      <rPr>
        <b/>
        <i/>
        <sz val="10"/>
        <color indexed="63"/>
        <rFont val="Calibri"/>
        <family val="2"/>
      </rPr>
      <t xml:space="preserve"> ITE</t>
    </r>
    <r>
      <rPr>
        <sz val="10"/>
        <color indexed="63"/>
        <rFont val="Calibri"/>
        <family val="2"/>
      </rPr>
      <t xml:space="preserve"> VISITS WILL NOT BE SCHEDULED.</t>
    </r>
  </si>
  <si>
    <r>
      <t xml:space="preserve">FAILURE TO COMPLY WITH LEGAL REQUIREMENTS AND / OR REFERRED TO CEMIG'S CODE OF ETHICS ARE CONSIDERED ELIMINATORY.
</t>
    </r>
    <r>
      <rPr>
        <b/>
        <sz val="10"/>
        <color indexed="63"/>
        <rFont val="Calibri"/>
        <family val="2"/>
      </rPr>
      <t>http://www.cemig.com.br/pt-br/fornecedores/Paginas/cemig-compliance.aspx</t>
    </r>
  </si>
  <si>
    <r>
      <t>THE SPREADSHEET NAMED "GENERAL</t>
    </r>
    <r>
      <rPr>
        <b/>
        <i/>
        <sz val="10"/>
        <color indexed="63"/>
        <rFont val="Calibri"/>
        <family val="2"/>
      </rPr>
      <t xml:space="preserve"> ITE</t>
    </r>
    <r>
      <rPr>
        <sz val="10"/>
        <color indexed="63"/>
        <rFont val="Calibri"/>
        <family val="2"/>
      </rPr>
      <t xml:space="preserve"> DATA" SUMMATES ALL THE RESULTS OF THE SUPPLIER. IN THIS WORKSHEET THE SUPPLIER WILL BE ABLE TO MANAGE HIS RESULTS BY PROCESS AND, WITH THE INFORMED DATA, WILL HAVE AN INDICATIVE OF THEIR LEVEL OF COMPLIANCE WITH THE REQUIREMENTS MONITORED BY CEMIG.</t>
    </r>
  </si>
  <si>
    <r>
      <t>OBSERVE ALL REQUIREMENTS IN WHICH EVIDENCE IS CHARGED IN THE "GENERAL</t>
    </r>
    <r>
      <rPr>
        <b/>
        <i/>
        <sz val="10"/>
        <color indexed="63"/>
        <rFont val="Calibri"/>
        <family val="2"/>
      </rPr>
      <t xml:space="preserve"> ITE</t>
    </r>
    <r>
      <rPr>
        <sz val="10"/>
        <color indexed="63"/>
        <rFont val="Calibri"/>
        <family val="2"/>
      </rPr>
      <t xml:space="preserve"> DATA" SPEADSHEET. WITHOUT SOME OF THEM, </t>
    </r>
    <r>
      <rPr>
        <b/>
        <i/>
        <sz val="10"/>
        <color indexed="63"/>
        <rFont val="Calibri"/>
        <family val="2"/>
      </rPr>
      <t>ITE</t>
    </r>
    <r>
      <rPr>
        <sz val="10"/>
        <color indexed="63"/>
        <rFont val="Calibri"/>
        <family val="2"/>
      </rPr>
      <t xml:space="preserve"> CANNOT BE SCHEDULED!</t>
    </r>
  </si>
  <si>
    <t>ALL ATTACHED EVIDENCE SHOULD BE NOMINATED WITH THE REFERENCE OF THE SPREADSHEET AND ASSOCIATED QUESTION. EXS .: "PRODUCTION" WORKSHEET. THE EVIDENCE GENERATED SHOULD HAVE THE NAME OF THE SPREADSHEET + QUESTION NO. EXS .:  PRODUCTION _ QUESTION _7, INSP_ RECEIV _ QUESTION _3, AFTER SALES_ QUESTION_2.</t>
  </si>
  <si>
    <t>CEMIG REQUESTS THAT, AS POSSIBLE, IN ADVANCE, THE SUPPLIER PROVIDES WI-FI SO THAT THE AUDITOR CAN MAKE THE AUDIT RECORDS.</t>
  </si>
  <si>
    <t>ISSUES NOT CONSIDERED IN THE SCOPE OF THE AUDIT QUESTIONNAIRE WILL BE PUNCTUALLY EVALUATED BY THE CEMIG TEAM IN ACCORDANCE WITH INTERNAL PROCEDURES AND APPLICABLE LEGISLATION.</t>
  </si>
  <si>
    <t>CEMIG MAY AT ITS CRITERIA REQUIRE THE ASSESSMENT OF SUB-SUPPLIERS IF SIGNIFICANT STEPS OF THE MANUFACTURING PROCESS WILL PERFORMED AT THIRD PARTIES. SUB-SUPPLIERS MUST BE INFORMED IN THE "GENERAL DATA" SPREADSHEET</t>
  </si>
  <si>
    <r>
      <t xml:space="preserve">DOUBTS MAY BE CLARIFIED THROUGH THE </t>
    </r>
    <r>
      <rPr>
        <b/>
        <i/>
        <sz val="10"/>
        <color indexed="63"/>
        <rFont val="Calibri"/>
        <family val="2"/>
      </rPr>
      <t>ATI</t>
    </r>
    <r>
      <rPr>
        <b/>
        <sz val="10"/>
        <color indexed="63"/>
        <rFont val="Calibri"/>
        <family val="2"/>
      </rPr>
      <t>²</t>
    </r>
    <r>
      <rPr>
        <i/>
        <sz val="10"/>
        <color indexed="63"/>
        <rFont val="Calibri"/>
        <family val="2"/>
      </rPr>
      <t xml:space="preserve"> </t>
    </r>
    <r>
      <rPr>
        <sz val="10"/>
        <color indexed="63"/>
        <rFont val="Calibri"/>
        <family val="2"/>
      </rPr>
      <t xml:space="preserve">PROCEDURE AVAILABLE ON CEMIG'S SUPPLIES PAGE.                                                                                                                                                            
http://www.cemig.com.br/pt-br/fornecedores/Paginas/cemig-avaliacao-tecnica-fornecedores.aspx                                                                                                                                                                                         - - - - - - - - - - - - - - - - - - - - - - - - - - - - - - - - - - - - - - - - - - - - - - - - - - - - - - - - - - - - - - - - - - - - - - - - - -                                                                                                                                                                                                                                                                                                                                                 -  </t>
    </r>
    <r>
      <rPr>
        <b/>
        <sz val="10"/>
        <color indexed="63"/>
        <rFont val="Calibri"/>
        <family val="2"/>
      </rPr>
      <t>(</t>
    </r>
    <r>
      <rPr>
        <b/>
        <i/>
        <sz val="10"/>
        <color indexed="63"/>
        <rFont val="Calibri"/>
        <family val="2"/>
      </rPr>
      <t>ITE</t>
    </r>
    <r>
      <rPr>
        <b/>
        <sz val="10"/>
        <color indexed="63"/>
        <rFont val="Calibri"/>
        <family val="2"/>
      </rPr>
      <t>¹) -</t>
    </r>
    <r>
      <rPr>
        <b/>
        <i/>
        <sz val="10"/>
        <color indexed="63"/>
        <rFont val="Calibri"/>
        <family val="2"/>
      </rPr>
      <t xml:space="preserve"> </t>
    </r>
    <r>
      <rPr>
        <sz val="10"/>
        <color indexed="63"/>
        <rFont val="Calibri"/>
        <family val="2"/>
      </rPr>
      <t>INDUSTRIAL TECHNICAL EVALUETION</t>
    </r>
    <r>
      <rPr>
        <b/>
        <sz val="10"/>
        <color indexed="63"/>
        <rFont val="Calibri"/>
        <family val="2"/>
      </rPr>
      <t xml:space="preserve"> </t>
    </r>
    <r>
      <rPr>
        <sz val="10"/>
        <color indexed="63"/>
        <rFont val="Calibri"/>
        <family val="2"/>
      </rPr>
      <t xml:space="preserve">- Acronym used in this translation </t>
    </r>
    <r>
      <rPr>
        <b/>
        <sz val="10"/>
        <color indexed="63"/>
        <rFont val="Calibri"/>
        <family val="2"/>
      </rPr>
      <t xml:space="preserve">                                                                                                                                                                                                                                                                                                                            </t>
    </r>
    <r>
      <rPr>
        <b/>
        <i/>
        <sz val="10"/>
        <color indexed="63"/>
        <rFont val="Calibri"/>
        <family val="2"/>
      </rPr>
      <t xml:space="preserve">   </t>
    </r>
    <r>
      <rPr>
        <i/>
        <sz val="10"/>
        <color indexed="63"/>
        <rFont val="Calibri"/>
        <family val="2"/>
      </rPr>
      <t>-</t>
    </r>
    <r>
      <rPr>
        <b/>
        <i/>
        <sz val="10"/>
        <color indexed="63"/>
        <rFont val="Calibri"/>
        <family val="2"/>
      </rPr>
      <t xml:space="preserve"> </t>
    </r>
    <r>
      <rPr>
        <b/>
        <sz val="10"/>
        <color indexed="63"/>
        <rFont val="Calibri"/>
        <family val="2"/>
      </rPr>
      <t>[</t>
    </r>
    <r>
      <rPr>
        <b/>
        <i/>
        <sz val="10"/>
        <color indexed="63"/>
        <rFont val="Calibri"/>
        <family val="2"/>
      </rPr>
      <t>ATI</t>
    </r>
    <r>
      <rPr>
        <b/>
        <i/>
        <sz val="10"/>
        <color indexed="63"/>
        <rFont val="Calibri"/>
        <family val="2"/>
      </rPr>
      <t>²</t>
    </r>
    <r>
      <rPr>
        <b/>
        <sz val="10"/>
        <color indexed="63"/>
        <rFont val="Calibri"/>
        <family val="2"/>
      </rPr>
      <t>]</t>
    </r>
    <r>
      <rPr>
        <b/>
        <sz val="10"/>
        <color indexed="63"/>
        <rFont val="Calibri"/>
        <family val="2"/>
      </rPr>
      <t xml:space="preserve"> - </t>
    </r>
    <r>
      <rPr>
        <sz val="10"/>
        <color indexed="63"/>
        <rFont val="Calibri"/>
        <family val="2"/>
      </rPr>
      <t xml:space="preserve">AVALIAÇÃO TÉCNICA INDUSTRIAL -  Acronym used in the Portuguese version                                                                                                                                                                                                                                                                    </t>
    </r>
  </si>
  <si>
    <t>GENERAL DATA OF THE 
INDUSTRIAL TECHNICAL EVALUATION- ITE</t>
  </si>
  <si>
    <t xml:space="preserve">  RESULT OF SUPPLIER'S SELF-ASSESSMENT</t>
  </si>
  <si>
    <r>
      <t xml:space="preserve">SUPPLIER 
</t>
    </r>
    <r>
      <rPr>
        <sz val="8"/>
        <color indexed="8"/>
        <rFont val="Calibri"/>
        <family val="2"/>
      </rPr>
      <t>( SAP CODE)</t>
    </r>
  </si>
  <si>
    <t>PROCESS (WEIGHT 75%)</t>
  </si>
  <si>
    <t xml:space="preserve">MAXIMUM POSSIBLE NOTE  </t>
  </si>
  <si>
    <t>NOTE ACQUIRED</t>
  </si>
  <si>
    <t>SUBTOTAL</t>
  </si>
  <si>
    <t>FINAL NOTE ITE</t>
  </si>
  <si>
    <r>
      <t>SUPPLIERR (</t>
    </r>
    <r>
      <rPr>
        <sz val="8"/>
        <color indexed="8"/>
        <rFont val="Calibri"/>
        <family val="2"/>
      </rPr>
      <t>CORPORATE NAME)</t>
    </r>
  </si>
  <si>
    <t>DOCUMENTATION AND SYSTEMS</t>
  </si>
  <si>
    <r>
      <t xml:space="preserve"> Brazilian Register of Legal Entities
</t>
    </r>
    <r>
      <rPr>
        <sz val="8"/>
        <color indexed="8"/>
        <rFont val="Calibri"/>
        <family val="2"/>
      </rPr>
      <t>(ONLY NUMBERS)</t>
    </r>
  </si>
  <si>
    <t>RAW MATERIAL (RECEIVING / SUPPLIERS)</t>
  </si>
  <si>
    <t>RESPONSIBLE FOR COMPLETION</t>
  </si>
  <si>
    <t>PRODUCTION</t>
  </si>
  <si>
    <t>CONTACT PHONE
(With Direct dialing code)</t>
  </si>
  <si>
    <t>TESTS</t>
  </si>
  <si>
    <t>MATERIAL GROUP (S)</t>
  </si>
  <si>
    <t>MAINTENANCE AND CALIBRATION</t>
  </si>
  <si>
    <t>PUBLIC PLACE OF  FABRIL UNITY (STREET / AV, Nº, NEIGHBORHOOD)</t>
  </si>
  <si>
    <t>INFORM THE CITY HERE</t>
  </si>
  <si>
    <t>SHIPMENT AND 
MANUFACTURING LAYOUT</t>
  </si>
  <si>
    <t>COUNTRY / STATE OF THE FABRIL UNIT</t>
  </si>
  <si>
    <t>PEOPLE MANAGEMENT</t>
  </si>
  <si>
    <t>KIND</t>
  </si>
  <si>
    <t>SELF-EVALUATION</t>
  </si>
  <si>
    <t>QUALITY MANAGEMENT</t>
  </si>
  <si>
    <t>DATE</t>
  </si>
  <si>
    <t>AFTER SALES</t>
  </si>
  <si>
    <t xml:space="preserve"> Does the company supply to other electricity utilities?  </t>
  </si>
  <si>
    <t>SUSTAINABILITY</t>
  </si>
  <si>
    <t>(WEIGHT 25%)</t>
  </si>
  <si>
    <t>In the past 12 months, have audits been carried out by other companies in your company?</t>
  </si>
  <si>
    <t>SOCIAL RESPONSABILITY</t>
  </si>
  <si>
    <t>Does the company have ISO certification?</t>
  </si>
  <si>
    <t>ENVIRONMENT</t>
  </si>
  <si>
    <r>
      <t>Built area (approximate value in m</t>
    </r>
    <r>
      <rPr>
        <vertAlign val="superscript"/>
        <sz val="11"/>
        <color indexed="8"/>
        <rFont val="Calibri"/>
        <family val="2"/>
      </rPr>
      <t>2</t>
    </r>
    <r>
      <rPr>
        <sz val="11"/>
        <color theme="1"/>
        <rFont val="Calibri"/>
        <family val="2"/>
      </rPr>
      <t xml:space="preserve">) </t>
    </r>
  </si>
  <si>
    <t>HEALTH AND SAFETY</t>
  </si>
  <si>
    <t>OTHER INFORMATION</t>
  </si>
  <si>
    <r>
      <rPr>
        <b/>
        <u val="single"/>
        <sz val="10"/>
        <color indexed="9"/>
        <rFont val="Calibri"/>
        <family val="2"/>
      </rPr>
      <t>HEADS UP</t>
    </r>
    <r>
      <rPr>
        <b/>
        <sz val="10"/>
        <color indexed="9"/>
        <rFont val="Calibri"/>
        <family val="2"/>
      </rPr>
      <t xml:space="preserve">: 
THE SCORE REGISTERED HERE </t>
    </r>
    <r>
      <rPr>
        <b/>
        <u val="single"/>
        <sz val="10"/>
        <color indexed="9"/>
        <rFont val="Calibri"/>
        <family val="2"/>
      </rPr>
      <t>DOES NOT</t>
    </r>
    <r>
      <rPr>
        <b/>
        <sz val="10"/>
        <color indexed="9"/>
        <rFont val="Calibri"/>
        <family val="2"/>
      </rPr>
      <t xml:space="preserve"> MATCH THE SCORE THAT WILL BE GIVEN BY CEMIG TO THE SUPPLIER. CEMIG WILL PERFORM AN ANALYSIS BASED ON THE EVALUATION </t>
    </r>
    <r>
      <rPr>
        <b/>
        <u val="single"/>
        <sz val="10"/>
        <color indexed="9"/>
        <rFont val="Calibri"/>
        <family val="2"/>
      </rPr>
      <t>ON SITE</t>
    </r>
    <r>
      <rPr>
        <b/>
        <sz val="10"/>
        <color indexed="9"/>
        <rFont val="Calibri"/>
        <family val="2"/>
      </rPr>
      <t xml:space="preserve"> FOR EACH QUESTION. THIS EVALUATION HAS 3 POSSIBLE PUNCTUATIONS WITHIN THE CONSIDERED "FULFILL", THAT IS, THE SUPPLIER CAN FULFILL A REQUIREMENT WITH MINIMUM SCORE, INTERMEDIATE SCORE, OR, MAXIMUM SCORE.</t>
    </r>
  </si>
  <si>
    <t>SIM</t>
  </si>
  <si>
    <t>NÃO</t>
  </si>
  <si>
    <t>RELATIONSHIP</t>
  </si>
  <si>
    <t>CORPORATE NAME</t>
  </si>
  <si>
    <t>LOCAL REGISTER OF LEGAL ENTITIES</t>
  </si>
  <si>
    <t>COMMENTS</t>
  </si>
  <si>
    <t>THREE  MAIN SUPPLIERS</t>
  </si>
  <si>
    <t>THREE MAIN CUSTOMERS</t>
  </si>
  <si>
    <t>ESTABLISHMENT PLAN
(IT IS MANDATORY TO SEND A COMPANY ORGANOGRAM, ANNEX TO THIS QUESTIONNAIRE )</t>
  </si>
  <si>
    <t>DEPARTMENT</t>
  </si>
  <si>
    <t>DESCRIPTION</t>
  </si>
  <si>
    <t>NUMBER OF EMPLOYEES / DIRECT STAFF</t>
  </si>
  <si>
    <r>
      <rPr>
        <u val="single"/>
        <sz val="10"/>
        <color indexed="8"/>
        <rFont val="Calibri"/>
        <family val="2"/>
      </rPr>
      <t>AVERAGE</t>
    </r>
    <r>
      <rPr>
        <sz val="10"/>
        <color indexed="8"/>
        <rFont val="Calibri"/>
        <family val="2"/>
      </rPr>
      <t xml:space="preserve"> TIME OF EXPERIENCE </t>
    </r>
    <r>
      <rPr>
        <b/>
        <sz val="10"/>
        <color indexed="8"/>
        <rFont val="Calibri"/>
        <family val="2"/>
      </rPr>
      <t>IN THE SAME FUNCTION</t>
    </r>
  </si>
  <si>
    <t>Quality control</t>
  </si>
  <si>
    <t xml:space="preserve"> Receipt of raw material, finished product, entrance inspection, tests, shipping and the related</t>
  </si>
  <si>
    <t>Até um ano</t>
  </si>
  <si>
    <t>Administrative</t>
  </si>
  <si>
    <t>Purchasing, after sales, financial and others</t>
  </si>
  <si>
    <t>De 1 a 3 anos</t>
  </si>
  <si>
    <t>Engineering</t>
  </si>
  <si>
    <t>Engineers, specialized technicians, etc.</t>
  </si>
  <si>
    <t>De 3 a 5 anos</t>
  </si>
  <si>
    <t>Production / Maintenance</t>
  </si>
  <si>
    <t>Operating assembly, testing, replacement, line monitors and production line technicians</t>
  </si>
  <si>
    <t>Mais de 5 anos</t>
  </si>
  <si>
    <t>Total amount of employees</t>
  </si>
  <si>
    <t>PRODUCTIVE CAPACITY</t>
  </si>
  <si>
    <t>PRODUCT (SIMPLIFIED DESCRIPTION)</t>
  </si>
  <si>
    <t>MATERIAL GROUP NUMBER_ CEMIG</t>
  </si>
  <si>
    <t>PRODUCTIVE CAPACITY (MONTH)</t>
  </si>
  <si>
    <t>UNIT OF MEASUREMENT</t>
  </si>
  <si>
    <t xml:space="preserve"> QUANTITY OF EXISTING PRODUCTION LINES</t>
  </si>
  <si>
    <t>SUBCONTRACTED MANUFACTURING PROCESS</t>
  </si>
  <si>
    <t>SUBCONTRACTED PROCESS</t>
  </si>
  <si>
    <t xml:space="preserve"> Local Register of Legal Entities</t>
  </si>
  <si>
    <t>6 OU MAIS</t>
  </si>
  <si>
    <t>INDUSTRIAL TECHNICAL EVALUATION - PROCESS</t>
  </si>
  <si>
    <t>ANSWERS</t>
  </si>
  <si>
    <t>QUESTION #1</t>
  </si>
  <si>
    <t>FULFILL</t>
  </si>
  <si>
    <t>DOESN'T FULFILL</t>
  </si>
  <si>
    <t>NOTA</t>
  </si>
  <si>
    <t>Are used for optimization and higher productivity processes, IT resources / software in activities of the company (design, production, testing, management etc.)?</t>
  </si>
  <si>
    <r>
      <rPr>
        <b/>
        <u val="single"/>
        <sz val="11"/>
        <rFont val="Calibri"/>
        <family val="2"/>
      </rPr>
      <t>Required Evidence:</t>
    </r>
    <r>
      <rPr>
        <sz val="11"/>
        <rFont val="Calibri"/>
        <family val="2"/>
      </rPr>
      <t xml:space="preserve"> Inform whether the system used is a market option, whether it is an internally developed system or both. (quote the name of the system (s) used).</t>
    </r>
  </si>
  <si>
    <t>ERASE HERE AND DESCRIBE YOUR EVIDENCE</t>
  </si>
  <si>
    <t>QUESTION #2</t>
  </si>
  <si>
    <t>Does the Company identify the risks and opportunities associated with its activities considering external and internal issues, the needs and expectations of interested parties, in accordance with the ISO 9001 standard?</t>
  </si>
  <si>
    <t>QUESTION #3</t>
  </si>
  <si>
    <t>Does the company have a functional and hierarchical STRUCTURAL ORGANOGRAM, with a clear indication of employees' positions? In this ORGANOGRAM is it clearly defined that the QUALITY sector is duly subordinated to HIGH DIRECTION?</t>
  </si>
  <si>
    <r>
      <rPr>
        <b/>
        <u val="single"/>
        <sz val="11"/>
        <color indexed="8"/>
        <rFont val="Calibri"/>
        <family val="2"/>
      </rPr>
      <t>Evidence Required:</t>
    </r>
    <r>
      <rPr>
        <sz val="11"/>
        <color theme="1"/>
        <rFont val="Calibri"/>
        <family val="2"/>
      </rPr>
      <t xml:space="preserve"> Please attach the organization chart with the file named Doc-e-system_Question_3.</t>
    </r>
  </si>
  <si>
    <t>QUESTION #4</t>
  </si>
  <si>
    <t>Does the company have control over document changes?</t>
  </si>
  <si>
    <t>QUESTION #5</t>
  </si>
  <si>
    <t>Does the company have a product change control system?</t>
  </si>
  <si>
    <t>QUESTION #6</t>
  </si>
  <si>
    <t>Does the company have control to notify customers when changes in products, processes, designs or specifications occur, which may affect the customer?</t>
  </si>
  <si>
    <r>
      <rPr>
        <b/>
        <u val="single"/>
        <sz val="11"/>
        <color indexed="8"/>
        <rFont val="Calibri"/>
        <family val="2"/>
      </rPr>
      <t>Required Evidence:</t>
    </r>
    <r>
      <rPr>
        <sz val="11"/>
        <color theme="1"/>
        <rFont val="Calibri"/>
        <family val="2"/>
      </rPr>
      <t xml:space="preserve"> Describe how the communication is made and, if they have any documents, attach them called Doc-e-System_Question_6.</t>
    </r>
  </si>
  <si>
    <t>QUESTION #7 - MANDATORY</t>
  </si>
  <si>
    <r>
      <rPr>
        <b/>
        <u val="single"/>
        <sz val="11"/>
        <color indexed="8"/>
        <rFont val="Calibri"/>
        <family val="2"/>
      </rPr>
      <t>Required evidence:</t>
    </r>
    <r>
      <rPr>
        <sz val="11"/>
        <color theme="1"/>
        <rFont val="Calibri"/>
        <family val="2"/>
      </rPr>
      <t xml:space="preserve"> Attach a list of patterns that are available in the company, naming the file to shipping: DOC-E-SYSTEM_QUESTION_7.</t>
    </r>
  </si>
  <si>
    <t>BLOCK COMMENTS:</t>
  </si>
  <si>
    <t>PROCESS</t>
  </si>
  <si>
    <t>PARTIAL SCORE</t>
  </si>
  <si>
    <t>MAXIMUM BLOCK' SCORE</t>
  </si>
  <si>
    <t>INDUSTRIAL TECHNICAL EVALUATION  -  PROCESS</t>
  </si>
  <si>
    <t>Is there a definition of which materials need to go through receiving or supplier inspections and which do not?</t>
  </si>
  <si>
    <r>
      <t>Required Evidence</t>
    </r>
    <r>
      <rPr>
        <sz val="10"/>
        <color indexed="8"/>
        <rFont val="Arial"/>
        <family val="2"/>
      </rPr>
      <t>: </t>
    </r>
    <r>
      <rPr>
        <sz val="11"/>
        <color indexed="8"/>
        <rFont val="Arial"/>
        <family val="2"/>
      </rPr>
      <t>Attach a document that delimits which raw materials must undergo entrance inspections at any level of inspection that the company defines.
The file to be forwarded must be named RAW MATERIAL_SUPPLIERS_QUESTION_1</t>
    </r>
  </si>
  <si>
    <t>Do the raw materials purchased and which require receipt inspections have clear requirements for what should be verified in each material, with the corresponding samples and the approval or disapproval criteria? EVIDENCE some materials and the existence of this routine with a history of entry inspection, samples, and their respective approval or disapproval based on the materials listed and recorded in question 1.</t>
  </si>
  <si>
    <r>
      <t>Required Evidence</t>
    </r>
    <r>
      <rPr>
        <sz val="10"/>
        <color indexed="8"/>
        <rFont val="Arial"/>
        <family val="2"/>
      </rPr>
      <t>: </t>
    </r>
    <r>
      <rPr>
        <sz val="11"/>
        <color indexed="8"/>
        <rFont val="Arial"/>
        <family val="2"/>
      </rPr>
      <t>Attach a record showing inspections carried out in the last 3 months, with a history of delivery (date and supplier), which was inspected, sampled, approved or disapproved.
The file to be sent must be called RAW MATERIAL_SUPPLIERS_QUESTION_2.</t>
    </r>
  </si>
  <si>
    <t>Is there a system for qualifying suppliers? Do you consider legal, quality, safety, environment, compliance and social responsibility requirements?</t>
  </si>
  <si>
    <t>Is there a system for qualifying raw material sub-suppliers?</t>
  </si>
  <si>
    <t>QUESTION #5 - MANDATORY</t>
  </si>
  <si>
    <t>Is there management on non-conforming products identified and separated from other products? Is there a deadline for the supplier's response determined, return management with corrective action, and impact on the supplier's performance results?</t>
  </si>
  <si>
    <r>
      <rPr>
        <b/>
        <u val="single"/>
        <sz val="11"/>
        <color indexed="8"/>
        <rFont val="Arial"/>
        <family val="2"/>
      </rPr>
      <t>Required Evidence:</t>
    </r>
    <r>
      <rPr>
        <sz val="11"/>
        <color indexed="8"/>
        <rFont val="Arial"/>
        <family val="2"/>
      </rPr>
      <t xml:space="preserve"> Attach procedures, work instructions or other means that show how cases of receipt of defective or non-standardized products/raw materials are handled. The file to be sent must be named: RAW MATERIAL_SUPPLIERS_QUESTION_5.</t>
    </r>
  </si>
  <si>
    <t>Is there a place for STORAGE of raw material, with sufficient, organized and identified area (warehouse)?</t>
  </si>
  <si>
    <t>QUESTION #7</t>
  </si>
  <si>
    <t>Is there a procedure for purchasing materials and a system for informing suppliers about the requirements of the materials, their changes? In the contracts with your suppliers, are there clauses related to environmental, health and safety requirements and compliance with applicable laws?</t>
  </si>
  <si>
    <t>QUESTION #8</t>
  </si>
  <si>
    <t>WAREHOUSE: Is there a place for storing raw materials, with sufficient area to guarantee organization, control and security? It is important to consider criteria for the identification and location of raw material, preservation of the integrity of the materials stored there (includes packaging), maximum defined stacking and controlled stock (physical x system)</t>
  </si>
  <si>
    <t xml:space="preserve">PARTIAL SCORE </t>
  </si>
  <si>
    <t>QUESTION #1  - MANDATORY</t>
  </si>
  <si>
    <t>Does the manufacturing or assembly process, including machines and tools, meet the requirements of Cemig's Technical Specifications for the product?</t>
  </si>
  <si>
    <t>For planning and controlling its activities, does the company generate periodically updated manufacturing and inspection schedules?</t>
  </si>
  <si>
    <r>
      <rPr>
        <b/>
        <u val="single"/>
        <sz val="11"/>
        <color indexed="8"/>
        <rFont val="Arial"/>
        <family val="2"/>
      </rPr>
      <t>Required Evidence:</t>
    </r>
    <r>
      <rPr>
        <b/>
        <sz val="11"/>
        <color indexed="8"/>
        <rFont val="Arial"/>
        <family val="2"/>
      </rPr>
      <t xml:space="preserve"> </t>
    </r>
    <r>
      <rPr>
        <sz val="11"/>
        <color indexed="8"/>
        <rFont val="Arial"/>
        <family val="2"/>
      </rPr>
      <t>Attach a manufacturing schedule, for a period, customer (without identification) or other means that evidence the practice. The file, to be sent, must be called PRODUCTION_QUESTION_2</t>
    </r>
  </si>
  <si>
    <t>Does production planning and control provide and make materials available according to the programmed need?</t>
  </si>
  <si>
    <t>QUESTION #4  - MANDATORY</t>
  </si>
  <si>
    <t>Are the main or critical manufacturing processes related to the product performed in-house? Are they controlled with the due rigor inherent to the activity?</t>
  </si>
  <si>
    <t>Do the company's main or critical processes use advanced machinery, equipment and resources in manufacturing processes?</t>
  </si>
  <si>
    <t>Are there procedures, work instructions or any document that guides employees as to the correct performance of activities? Are they known, used, and do employees faithfully follow what has been described?</t>
  </si>
  <si>
    <t>QUESTION #7  - MANDATORY</t>
  </si>
  <si>
    <r>
      <rPr>
        <u val="single"/>
        <sz val="11"/>
        <color indexed="8"/>
        <rFont val="Calibri"/>
        <family val="2"/>
      </rPr>
      <t>TRACEABILITY</t>
    </r>
    <r>
      <rPr>
        <sz val="11"/>
        <color theme="1"/>
        <rFont val="Calibri"/>
        <family val="2"/>
      </rPr>
      <t>: Is the material in process properly identified in order to allow traceability of the material, from the origin of the raw material, records of processes carried out, to the destination customer (when it is not for stock)?</t>
    </r>
  </si>
  <si>
    <r>
      <t>Evidência Requerida: </t>
    </r>
    <r>
      <rPr>
        <sz val="11"/>
        <color indexed="8"/>
        <rFont val="Arial"/>
        <family val="2"/>
      </rPr>
      <t>Attach a document, photo or other means showing the practice. The file, to be sent, should be called PRODUCTION_QUESTION_7</t>
    </r>
  </si>
  <si>
    <t>Are process audits carried out regularly (at least annually)?</t>
  </si>
  <si>
    <r>
      <rPr>
        <b/>
        <u val="single"/>
        <sz val="11"/>
        <color indexed="8"/>
        <rFont val="Arial"/>
        <family val="2"/>
      </rPr>
      <t>Required Evidence:</t>
    </r>
    <r>
      <rPr>
        <b/>
        <sz val="11"/>
        <color indexed="8"/>
        <rFont val="Arial"/>
        <family val="2"/>
      </rPr>
      <t xml:space="preserve"> </t>
    </r>
    <r>
      <rPr>
        <sz val="11"/>
        <color indexed="8"/>
        <rFont val="Arial"/>
        <family val="2"/>
      </rPr>
      <t>Attach the last audit report. The file, to be forwarded, should be called PRODUCTION_QUESTION_8</t>
    </r>
  </si>
  <si>
    <t>QUESTION #9</t>
  </si>
  <si>
    <t>Non-conforming product: Is there non-conforming product control and defined criteria for evaluating the process, machines and tools when identified PNC or indications that may interfere with the quality of production?</t>
  </si>
  <si>
    <r>
      <rPr>
        <b/>
        <u val="single"/>
        <sz val="11"/>
        <color indexed="8"/>
        <rFont val="Arial"/>
        <family val="2"/>
      </rPr>
      <t>Required Evidence</t>
    </r>
    <r>
      <rPr>
        <sz val="11"/>
        <color indexed="8"/>
        <rFont val="Arial"/>
        <family val="2"/>
      </rPr>
      <t>: Attach, if any, the procedure you mention as they are non-compliant products in production. If not, check the uniformity as to the parameters used by the operational teams to define non-compliant product, maximum acceptable quantity that does not interrupt a production etc. The file, to be sent, must be called PRODUCTION_QUESTION_9</t>
    </r>
  </si>
  <si>
    <t>QUESTION #10</t>
  </si>
  <si>
    <t xml:space="preserve"> Is the process under statistical control?</t>
  </si>
  <si>
    <t xml:space="preserve">SCORE </t>
  </si>
  <si>
    <t>MAXIMUM BLOCK SCORE</t>
  </si>
  <si>
    <t>QUESTION #1 -  MANDATORY</t>
  </si>
  <si>
    <t>Is the site or laboratory used for the final inspection of the manufactured material delimited, flagged and protected against fire and improper access by people? Is the site or laboratory equipped with protective devices that ensure the safety of operators during the tests?</t>
  </si>
  <si>
    <r>
      <rPr>
        <b/>
        <u val="single"/>
        <sz val="11"/>
        <color indexed="8"/>
        <rFont val="Arial"/>
        <family val="2"/>
      </rPr>
      <t>Required Evidence:</t>
    </r>
    <r>
      <rPr>
        <b/>
        <sz val="11"/>
        <color indexed="8"/>
        <rFont val="Arial"/>
        <family val="2"/>
      </rPr>
      <t xml:space="preserve"> </t>
    </r>
    <r>
      <rPr>
        <sz val="11"/>
        <color indexed="8"/>
        <rFont val="Arial"/>
        <family val="2"/>
      </rPr>
      <t>Attach a maximum of two photos of the sector. Photos must demonstrate compliance with this requirement. The files, to be forwarded, should be called TESTS_QUESTION_1</t>
    </r>
  </si>
  <si>
    <t>QUESTION #2 -  MANDATORY</t>
  </si>
  <si>
    <t>The company has test equipment and measuring instruments to carry out all receipt and / or routine tests related in the technical specifications of CEMIG for the product?</t>
  </si>
  <si>
    <r>
      <rPr>
        <b/>
        <u val="single"/>
        <sz val="11"/>
        <color indexed="8"/>
        <rFont val="Arial"/>
        <family val="2"/>
      </rPr>
      <t>Required Evidence:</t>
    </r>
    <r>
      <rPr>
        <b/>
        <sz val="11"/>
        <color indexed="8"/>
        <rFont val="Arial"/>
        <family val="2"/>
      </rPr>
      <t xml:space="preserve"> </t>
    </r>
    <r>
      <rPr>
        <sz val="11"/>
        <color indexed="8"/>
        <rFont val="Arial"/>
        <family val="2"/>
      </rPr>
      <t>Attach a maximum of two photos of equipments and devices. It is not necessary to consider all equipment in the sector. The files, to be forwarded, must be called TESTS_QUESTION_2</t>
    </r>
  </si>
  <si>
    <t>QUESTION #3-  MANDATORY</t>
  </si>
  <si>
    <t>Is a final inspection of the product carried out at the factory, in accordance with the requirements of CEMIG's technical specifications, with the issuance of test reports, regardless of inspection accompanied by CEMIG?</t>
  </si>
  <si>
    <r>
      <rPr>
        <b/>
        <u val="single"/>
        <sz val="11"/>
        <color indexed="8"/>
        <rFont val="Arial"/>
        <family val="2"/>
      </rPr>
      <t>Required Evidence:</t>
    </r>
    <r>
      <rPr>
        <b/>
        <sz val="11"/>
        <color indexed="8"/>
        <rFont val="Arial"/>
        <family val="2"/>
      </rPr>
      <t xml:space="preserve"> </t>
    </r>
    <r>
      <rPr>
        <sz val="11"/>
        <color indexed="8"/>
        <rFont val="Arial"/>
        <family val="2"/>
      </rPr>
      <t>Attach a document or report showing the performance of routine tests of the product/ equipment of any customers. The file, to be sent, should be called TESTS_QUESTION_3.</t>
    </r>
  </si>
  <si>
    <t>QUESTION #4-  MANDATORY</t>
  </si>
  <si>
    <t>Have the products manufactured in this line been subjected to type tests indicated in national and international standards, special tests, calculations, performance tests on the same product model or on technically similar models?</t>
  </si>
  <si>
    <t>QUESTION #5-  MANDATORY</t>
  </si>
  <si>
    <t>Are products with an altered design revalidated through type tests, special tests, calculations, performance tests, etc.?</t>
  </si>
  <si>
    <t>In the Inspection and Testing Plan (ITP) and test reports, are there clear and objective criteria regarding the approval and disapproval of the final product?</t>
  </si>
  <si>
    <r>
      <t>Are the measuring equipment used at any stage of the material process properly calibrated against standards traceable - Brazilian Calibration Network - RBC , accredited by INMETRO</t>
    </r>
    <r>
      <rPr>
        <sz val="11"/>
        <rFont val="Calibri"/>
        <family val="2"/>
      </rPr>
      <t>⁽¹⁾ or similar local institution</t>
    </r>
    <r>
      <rPr>
        <sz val="11"/>
        <rFont val="Calibri"/>
        <family val="2"/>
      </rPr>
      <t xml:space="preserve">?                                                                                                            </t>
    </r>
    <r>
      <rPr>
        <sz val="11"/>
        <rFont val="Calibri"/>
        <family val="2"/>
      </rPr>
      <t>⁽¹⁾ - INSTITUTO NACIONAL DE METROLOGIA</t>
    </r>
    <r>
      <rPr>
        <sz val="11"/>
        <rFont val="Calibri"/>
        <family val="2"/>
      </rPr>
      <t xml:space="preserve">  (BRASIL)                                                                                                                 </t>
    </r>
  </si>
  <si>
    <r>
      <rPr>
        <b/>
        <u val="single"/>
        <sz val="11"/>
        <color indexed="8"/>
        <rFont val="Arial"/>
        <family val="2"/>
      </rPr>
      <t xml:space="preserve">Required Evidence: </t>
    </r>
    <r>
      <rPr>
        <sz val="11"/>
        <color indexed="8"/>
        <rFont val="Arial"/>
        <family val="2"/>
      </rPr>
      <t xml:space="preserve">Attach calibration certificates of 2 instruments and/or equipment. The files, to be forwarded, should be called MAINT_CALIBR_QUESTION_1                                          </t>
    </r>
  </si>
  <si>
    <t>Is there a calibration plan that contains the equipment list, the frequency and equipment approval requirements?</t>
  </si>
  <si>
    <t>Are the instruments' calibration certificates within the plan deadlines?</t>
  </si>
  <si>
    <r>
      <rPr>
        <b/>
        <u val="single"/>
        <sz val="11"/>
        <color indexed="8"/>
        <rFont val="Arial"/>
        <family val="2"/>
      </rPr>
      <t>Required Evidence</t>
    </r>
    <r>
      <rPr>
        <sz val="11"/>
        <color indexed="8"/>
        <rFont val="Arial"/>
        <family val="2"/>
      </rPr>
      <t>: Attach the instrument and / or equipment calibration plan. The file to be sent must be called MAINT-CALIBR_QUESTION_3.</t>
    </r>
  </si>
  <si>
    <t>Is there a maintenance plan for critical machines and equipment that affect product quality with evidence that the plan is being followed?</t>
  </si>
  <si>
    <t>Do measuring equipment and / or instruments and machines and tools not comply with or with the expired maintenance / calibration period clearly segregated and identified?</t>
  </si>
  <si>
    <t>QUESTION #1 - MANDATORY</t>
  </si>
  <si>
    <t>Are the finished products packaged according to Cemig's technical specifications or, in their absence, does the company provide adequate means to ensure the integrity of the products for transportation purposes?</t>
  </si>
  <si>
    <t>Does the company have a delimited, identified and sufficient place for shipping finished products?</t>
  </si>
  <si>
    <t>Is the customer's final product properly identified, stored, safeguarded?</t>
  </si>
  <si>
    <t>Is the layout rational and guarantees a good production flow, minimizing distant transport and avoiding transposition in the production process, risks of accidents and various failures?</t>
  </si>
  <si>
    <t>Does the company take care of the ORGANIZATION and CLEANING of the plant? Is there a commitment to the 8S principle in the team?</t>
  </si>
  <si>
    <t>QUESTION # 1 - MANDATORY</t>
  </si>
  <si>
    <t>Does the company have a job description with a clear profile of the needs of each positions and does it use this description as a requirement when hiring? Is this document consistent / compatible with market practices for the position?</t>
  </si>
  <si>
    <t>There is a training/qualification program for all employees with the requirements of each function?</t>
  </si>
  <si>
    <t>Does the company systematically offer its employees functional training and awareness of work safety, the environment and activities that affect product quality?</t>
  </si>
  <si>
    <t>Is there a COMMUNICATION plan for the organization, which will provide everyone with relevant company information?</t>
  </si>
  <si>
    <t>Does the company use any resources / means to MOTIVATE the team and also promote interaction, TEAMWORK? Is there a staff retention program?</t>
  </si>
  <si>
    <t xml:space="preserve">MAXIMUM BLOCK' SCORE </t>
  </si>
  <si>
    <t>Are Quality Management tools and continuous process improvement used? (PDCA, Ishikawa Diagram, KANBAN, HIstogram, etc.)</t>
  </si>
  <si>
    <t>QUESTION #2 - MANDATORY</t>
  </si>
  <si>
    <t>Are there management indicators? Observe the controlled processes and indicators (KPI’s). Pay attention to DATA BASE, GOALS, INDICATOR VARIABILITY, WEIGHTS, and RESULTS.</t>
  </si>
  <si>
    <t>For indicators downwards the targets, are there action plans, responsible, deadlines and evidence?</t>
  </si>
  <si>
    <t>Does the company disclose information regarding performance, process results, indicators and other relevant information  for the  good  running of processes to everyone?</t>
  </si>
  <si>
    <t>Does the company carry out corrective and preventive actions to eliminate causes of non-conformities in products and avoid their repetition?</t>
  </si>
  <si>
    <t>QUALITY is a disseminated process in the organization, with a clear POLICY, reflecting reality, with the visible support of the quality team in all processes and with the notorious involvement of the teams for the DO IT RIGHT FIRST TIME principle?</t>
  </si>
  <si>
    <t>AFTER SALE</t>
  </si>
  <si>
    <t>Is there a process/procedure for handling customer complaints, warranty service, with defined DEADLINES for response?</t>
  </si>
  <si>
    <t xml:space="preserve">Are requests for corrective measures and customer complaints answered and responded to on time? </t>
  </si>
  <si>
    <t>QUESTION #3 - MANDATORY</t>
  </si>
  <si>
    <t>Is there an after-sales communication channel? Are there sectors or personnel designated to provide technical assistance and / or warranty for the product supplied?</t>
  </si>
  <si>
    <t xml:space="preserve">BLOCK COMMENTS </t>
  </si>
  <si>
    <t>PONTUAÇÃO GERAL DAS QUESTÕES DE ANÁLISE COMUM A MAIS DE UM AMBIENTE</t>
  </si>
  <si>
    <t>PROCESSO</t>
  </si>
  <si>
    <t>TOTAL</t>
  </si>
  <si>
    <t>POLÍTICA DA QUALIDADE</t>
  </si>
  <si>
    <t>PROCEDIMENTO E/OU INSTRUÇÃO DE TRABALHO</t>
  </si>
  <si>
    <t>RASTREABILIDADE</t>
  </si>
  <si>
    <t>MAPA DE RISCOS</t>
  </si>
  <si>
    <t>CONTROLE DE MP/ PRODUTO NÃO CONFORME</t>
  </si>
  <si>
    <t>UTILIZAÇÃO DE EPI'S</t>
  </si>
  <si>
    <t>EXTINTORES</t>
  </si>
  <si>
    <t>DOCUMENTAÇÃO E SISTEMAS</t>
  </si>
  <si>
    <t>INSPEÇÃO DE RECEBIMENTO E EM FORNECEDOR</t>
  </si>
  <si>
    <t>PRODUÇÃO</t>
  </si>
  <si>
    <t>ENSAIOS E INSPEÇÃO</t>
  </si>
  <si>
    <t>MANUTENÇÃO E CALIBRAÇÃO DE EQUIPAMENTOS</t>
  </si>
  <si>
    <t xml:space="preserve">EXPEDIÇÃO, ESTOQUE E LAYOUT </t>
  </si>
  <si>
    <t>GESTÃO DE PESSOAL E TREINAMENTOS</t>
  </si>
  <si>
    <t>GESTÃO E CONTROLE</t>
  </si>
  <si>
    <t>PÓS VENDA</t>
  </si>
  <si>
    <t>NOTA FINAL</t>
  </si>
  <si>
    <t>NOTAS MÁXIMAS POSSÍVEIS</t>
  </si>
  <si>
    <t>MAPA DE QUESTÕES DE ANÁLISE COMUM A MAIS DE UM AMBIENTE</t>
  </si>
  <si>
    <t>X</t>
  </si>
  <si>
    <t>TOTAL DE AVALIAÇÕES</t>
  </si>
  <si>
    <t>NOTA DE CADA QUESTÃO</t>
  </si>
  <si>
    <t>NOTAS MÁXIMAS</t>
  </si>
  <si>
    <t>ESTADO SIGLA</t>
  </si>
  <si>
    <t>ESTADO DESCRIÇÃO</t>
  </si>
  <si>
    <t>TIPO DE ATI</t>
  </si>
  <si>
    <t>AUDITOR</t>
  </si>
  <si>
    <t>QUALIFICAÇÃO ANTES DA ATI</t>
  </si>
  <si>
    <t>MG</t>
  </si>
  <si>
    <t>MINAS GERAIS</t>
  </si>
  <si>
    <t>INICIAL</t>
  </si>
  <si>
    <t>CESÁRIO</t>
  </si>
  <si>
    <t>FORNECIMENTO APROVADO</t>
  </si>
  <si>
    <t>SP</t>
  </si>
  <si>
    <t>SÃO PAULO</t>
  </si>
  <si>
    <t>PERIÓDICA</t>
  </si>
  <si>
    <t>CLAUDIO ONEI</t>
  </si>
  <si>
    <t>FORNECIMENTO CERTIFICADO</t>
  </si>
  <si>
    <t>AC</t>
  </si>
  <si>
    <t>ACRE</t>
  </si>
  <si>
    <t>FOLLOW UP</t>
  </si>
  <si>
    <t>DANIEL</t>
  </si>
  <si>
    <t>FORNECIMENTO QUALIFICADO</t>
  </si>
  <si>
    <t>AL</t>
  </si>
  <si>
    <t>ALAGOAS</t>
  </si>
  <si>
    <t>AUDITORIA</t>
  </si>
  <si>
    <t xml:space="preserve">JOAQUIM </t>
  </si>
  <si>
    <t>NÃO HÁ</t>
  </si>
  <si>
    <t>AP</t>
  </si>
  <si>
    <t>AMAPÁ</t>
  </si>
  <si>
    <t>ATI COMPLEMENTAR</t>
  </si>
  <si>
    <t xml:space="preserve">LEONARDO </t>
  </si>
  <si>
    <t>AM</t>
  </si>
  <si>
    <t>AMAZONAS</t>
  </si>
  <si>
    <t>LUIZ VALÉRIO</t>
  </si>
  <si>
    <t>BA</t>
  </si>
  <si>
    <t>BAHIA</t>
  </si>
  <si>
    <t>NILTON</t>
  </si>
  <si>
    <t>CE</t>
  </si>
  <si>
    <t>CEARÁ</t>
  </si>
  <si>
    <t>EDUARDO</t>
  </si>
  <si>
    <t>DF</t>
  </si>
  <si>
    <t>DISTRITO FEDERAL</t>
  </si>
  <si>
    <t>MAURO</t>
  </si>
  <si>
    <t>ES</t>
  </si>
  <si>
    <t>ESPÍRITO SANTO</t>
  </si>
  <si>
    <t>RICARDO</t>
  </si>
  <si>
    <t>GO</t>
  </si>
  <si>
    <t>GOIÁS</t>
  </si>
  <si>
    <t>ELAINE</t>
  </si>
  <si>
    <t>MA</t>
  </si>
  <si>
    <t>MARANHÃO</t>
  </si>
  <si>
    <t>EVERALDO</t>
  </si>
  <si>
    <t>MT</t>
  </si>
  <si>
    <t>MATO GROSSO</t>
  </si>
  <si>
    <t>OTÁVIO</t>
  </si>
  <si>
    <t>MS</t>
  </si>
  <si>
    <t>MATO GROSSO DO SUL</t>
  </si>
  <si>
    <t>PAULO</t>
  </si>
  <si>
    <t>PA</t>
  </si>
  <si>
    <t>PARÁ</t>
  </si>
  <si>
    <t>SILNEY</t>
  </si>
  <si>
    <t>PB</t>
  </si>
  <si>
    <t>PARAÍBA</t>
  </si>
  <si>
    <t>WALLISSSON</t>
  </si>
  <si>
    <t>PR</t>
  </si>
  <si>
    <t>PARANÁ</t>
  </si>
  <si>
    <t>RODRIGO</t>
  </si>
  <si>
    <t>PE</t>
  </si>
  <si>
    <t>PERNAMBUCO</t>
  </si>
  <si>
    <t>MIGUEL</t>
  </si>
  <si>
    <t>PI</t>
  </si>
  <si>
    <t>PIAUÍ</t>
  </si>
  <si>
    <t>RJ</t>
  </si>
  <si>
    <t>RIO DE JANEIRO</t>
  </si>
  <si>
    <t>RN</t>
  </si>
  <si>
    <t>RIO GRANDE DO NORTE</t>
  </si>
  <si>
    <t>RS</t>
  </si>
  <si>
    <t>RIO GRANDE DO SUL</t>
  </si>
  <si>
    <t>RO</t>
  </si>
  <si>
    <t>RONDÔNIA</t>
  </si>
  <si>
    <t>RR</t>
  </si>
  <si>
    <t>RORAIMA</t>
  </si>
  <si>
    <t>SE</t>
  </si>
  <si>
    <t>SERGIPE</t>
  </si>
  <si>
    <t>TO</t>
  </si>
  <si>
    <t>TOCANTINS</t>
  </si>
  <si>
    <t>OUTRO PAÍS</t>
  </si>
  <si>
    <t>CITAR ESTADO NO CAMPO  "OUTRAS INFORMAÇÕES"</t>
  </si>
  <si>
    <t>INDUSTRIAL TECHNICAL EVALUATION - SUSTAINABILITY</t>
  </si>
  <si>
    <t>SOCIAL RESPONSIBILITY</t>
  </si>
  <si>
    <t>DOESN'T APPLY</t>
  </si>
  <si>
    <t>Does the company, in its manufacturing facilities, have access ramps, toilets, washbasins, drinking water, internal medical facilities (or access to external doctors)?</t>
  </si>
  <si>
    <t>Check on site, what employees as PWD (person with a disability) and their working conditions (What activities are they performing?). Is there adapted equipment or not? Are they displaced from the other or included in the team? Are there measures for the integration of employees with special needs?</t>
  </si>
  <si>
    <t>Does the company comply with the current labor legislation regarding respect for working hours? If there are overtime hours, are they properly paid or compensated and respect the work gap? Are maternity / paternity leave also respected?</t>
  </si>
  <si>
    <t>QUESTION #4 - MANDATORY</t>
  </si>
  <si>
    <t>Is there no evidence of sexual harassment or abuse, corporal punishment, mental or physical coercion, verbal abuse or intimidation occurring at the facility or discriminatory practices based on race, color, gender, age, sexual orientation, ethnicity, disability, pregnancy, religion, political affiliation , union affiliation or marital status?</t>
  </si>
  <si>
    <t xml:space="preserve"> The company does not adopt any kind of child labor, forced labor, imprisonment, servile or slave labor and requires its suppliers and service providers, through contracts or documents of acquisition, not using child and forced labor work?</t>
  </si>
  <si>
    <t>Do workers have the right to join trade unions, labor councils or other collective bargaining organizations?</t>
  </si>
  <si>
    <t>In activities that require repetitive effort, (Depending on the activity) do workers have legally mandatory breaks? and are these being respected?</t>
  </si>
  <si>
    <t>Is there a code of ethics and is it disseminated in the company?</t>
  </si>
  <si>
    <t>Is there a denunciation channel/forwarding deployed in the company?</t>
  </si>
  <si>
    <t>Is there at least one of the following interactive session options for communicating with employees about working conditions: meetings, lectures, research, booklets with guidelines, written rules, videos, collective agreement?</t>
  </si>
  <si>
    <t>QUESTION #11</t>
  </si>
  <si>
    <t>Is there a health care coverage (health plan) for employees in force?</t>
  </si>
  <si>
    <t>QUESTION #12</t>
  </si>
  <si>
    <t>In the recruitment process, highlight the selection criteria, and the non-use of nominations without a selective process, or discrimination and pre-selection of race, ethnicity, religion, etc. See also the clarity and formality of communication for all candidates.</t>
  </si>
  <si>
    <t>QUESTION #13</t>
  </si>
  <si>
    <t>Does the Company have a Corporate Program or Social Responsibility Initiatives (Private Social Investment, Volunteer Program, sponsorships and social investments with incentive resources)?</t>
  </si>
  <si>
    <t>Does the company have any environmental certifications, for example ISO 14001?</t>
  </si>
  <si>
    <t>The company has an indicator, goals and carries out actions to REDUCE, REUSE AND RECYCLE:
-the generation of waste
-water consumption
-consumption of non-renewable energy
-the emission of greenhouse gases</t>
  </si>
  <si>
    <t>Does the company adopt measures to prevent environmental pollution, such as preventing spillage of hazardous substances (oil, gas, liquids, etc.)?</t>
  </si>
  <si>
    <t>Does the company have an Emergency Response Plan?</t>
  </si>
  <si>
    <t>Does the company conduct selective collection in some units or areas of the organization and correctly direct the waste for recycling?</t>
  </si>
  <si>
    <t>QUESTION #6 - MANDATORY</t>
  </si>
  <si>
    <t>Does the company correctly pack, store, transport and dispose of HAZARDOUS WASTE?</t>
  </si>
  <si>
    <t>Does the company inform in its instruction manuals information about environmental risks related to transportation, storage and inform the destination at the end of the useful life of the equipment?</t>
  </si>
  <si>
    <t>Does the company seek to implement actions aimed at mitigating its environmental impacts?</t>
  </si>
  <si>
    <t>The company has a continuous program of education, training and environmental awareness, seeking greater engagement and awareness of the internal public?</t>
  </si>
  <si>
    <t>QUESTION #10 - MANDATORY</t>
  </si>
  <si>
    <t>Does the company have an environmental license? If applicable, do you have any restrictions on this license? If yes, demonstrate compliance.</t>
  </si>
  <si>
    <r>
      <rPr>
        <b/>
        <u val="single"/>
        <sz val="11"/>
        <color indexed="8"/>
        <rFont val="Calibri"/>
        <family val="2"/>
      </rPr>
      <t>Required Evidence</t>
    </r>
    <r>
      <rPr>
        <sz val="11"/>
        <color theme="1"/>
        <rFont val="Calibri"/>
        <family val="2"/>
      </rPr>
      <t>: Attach the environmental license with its condition, when applicable.</t>
    </r>
  </si>
  <si>
    <t>ADDITIONAL REQUIREMENTS - BONUS</t>
  </si>
  <si>
    <t>Does your company communicate progress towards the Sustainable Development Goals (SDGs)?</t>
  </si>
  <si>
    <t>The company conducts an assessment of risks, impacts and opportunities for the business related to climate change.</t>
  </si>
  <si>
    <t>The company carries out inventory of direct (scope #1) and indirect (scope #2) emissions.</t>
  </si>
  <si>
    <t>QUESTION #14</t>
  </si>
  <si>
    <t>The company publishes its environmental performance indicators publicly.</t>
  </si>
  <si>
    <t>BONUS SCORE</t>
  </si>
  <si>
    <t>YOUR SCORE</t>
  </si>
  <si>
    <t>Is the storage of  combustible  liquids , flammable liquids and gases carried out in an appropriate place according to the Brazilian Regulatory Standard NBR 17505 - Storage of Liquids or other local regulation?</t>
  </si>
  <si>
    <t>Before the beginning of inspection activities involving electrical tests, or work at heights or other risks, are risk analyzes carried out and recorded, with reference to the Brazilian Regulatory Standard NR-10/NR-35 or other local regulation?</t>
  </si>
  <si>
    <r>
      <rPr>
        <b/>
        <u val="single"/>
        <sz val="11"/>
        <color indexed="8"/>
        <rFont val="Arial"/>
        <family val="2"/>
      </rPr>
      <t>Required Evidence</t>
    </r>
    <r>
      <rPr>
        <sz val="11"/>
        <color indexed="8"/>
        <rFont val="Arial"/>
        <family val="2"/>
      </rPr>
      <t>: Attach last risk analysis record</t>
    </r>
  </si>
  <si>
    <t>Does the company enables and trains its employees who directly or indirectly interact in electrical installations or perform work at height or in confined spaces and services with electricity, with reference to the Brazilian Regulatory Standard NR-10/NR-33 and/or NR-35 or other local regulation ?</t>
  </si>
  <si>
    <r>
      <rPr>
        <b/>
        <u val="single"/>
        <sz val="11"/>
        <color indexed="8"/>
        <rFont val="Arial"/>
        <family val="2"/>
      </rPr>
      <t>Required Evidence</t>
    </r>
    <r>
      <rPr>
        <sz val="11"/>
        <color indexed="8"/>
        <rFont val="Arial"/>
        <family val="2"/>
      </rPr>
      <t>: Attach the training certificate of all employees responsible for carrying out activities inherent to tests regulated by NR-10.</t>
    </r>
  </si>
  <si>
    <t>Are first aid supplies available to all workers? Are they trained in how to perform the first aid routines associated with their activities?</t>
  </si>
  <si>
    <t>If there have been work accidents/occupational illnesses in the past three years, has the company carried out investigations to determine the root(s) cause  and implement corrective/preventive actions? And were injury/illness data analyzed and used to reduce accidents?</t>
  </si>
  <si>
    <t>Is there a consolidated Emergency Care Plan (ECP)?</t>
  </si>
  <si>
    <t>Is the License at the City Fire Department (AVCB - acronym used in Brazil) up to date and does it correspond to the real and current scope of the company?</t>
  </si>
  <si>
    <t>Is the use of fire fighting systems (extinguishers, fire hydrants, sprinklers, etc.) planned, with proper identification, storage and preventive measures carried out in all areas that need it?</t>
  </si>
  <si>
    <t>Is there a RISK MAP in all areas that need it?</t>
  </si>
  <si>
    <t>Does the company control the ergonomic risks and accidents associated with its activities?</t>
  </si>
  <si>
    <t>QUESTION #11 - MANDATORY</t>
  </si>
  <si>
    <t xml:space="preserve">Does the company carry out occupational medical control of its employees in an appropriate manner, with surveys and examinations compatible with the risks to which they are exposed and duly listed in the Occupational Health Medical Control Program (PCMSO-acronym used in Brazil) according to Brazilian Regulatory Standard NR-07 or other local regulation? </t>
  </si>
  <si>
    <t>BLOCK' COMMENTS:</t>
  </si>
  <si>
    <t>QUESTION #8 - MANDATORY FOR SUPPLIER IN ASSURED QUALITY</t>
  </si>
  <si>
    <t>Does the company have ISO 9001 certification?</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</si>
</sst>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quot;R$&quot;\ #,##0"/>
  </numFmts>
  <fonts count="126">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b/>
      <sz val="12"/>
      <color indexed="8"/>
      <name val="Calibri"/>
      <family val="2"/>
    </font>
    <font>
      <sz val="11"/>
      <name val="Calibri"/>
      <family val="2"/>
    </font>
    <font>
      <b/>
      <sz val="14"/>
      <color indexed="9"/>
      <name val="Calibri"/>
      <family val="2"/>
    </font>
    <font>
      <sz val="12"/>
      <color indexed="8"/>
      <name val="Calibri"/>
      <family val="2"/>
    </font>
    <font>
      <b/>
      <sz val="12"/>
      <color indexed="9"/>
      <name val="Calibri"/>
      <family val="2"/>
    </font>
    <font>
      <b/>
      <sz val="10"/>
      <color indexed="8"/>
      <name val="Calibri"/>
      <family val="2"/>
    </font>
    <font>
      <sz val="10"/>
      <color indexed="8"/>
      <name val="Calibri"/>
      <family val="2"/>
    </font>
    <font>
      <b/>
      <sz val="16"/>
      <color indexed="8"/>
      <name val="Calibri"/>
      <family val="2"/>
    </font>
    <font>
      <b/>
      <sz val="16"/>
      <color indexed="9"/>
      <name val="Calibri"/>
      <family val="2"/>
    </font>
    <font>
      <sz val="12"/>
      <color indexed="9"/>
      <name val="Calibri"/>
      <family val="2"/>
    </font>
    <font>
      <sz val="12"/>
      <color indexed="63"/>
      <name val="Segoe UI"/>
      <family val="2"/>
    </font>
    <font>
      <u val="single"/>
      <sz val="11"/>
      <color indexed="30"/>
      <name val="Calibri"/>
      <family val="2"/>
    </font>
    <font>
      <b/>
      <u val="single"/>
      <sz val="11"/>
      <color indexed="8"/>
      <name val="Calibri"/>
      <family val="2"/>
    </font>
    <font>
      <b/>
      <sz val="30"/>
      <color indexed="8"/>
      <name val="Calibri"/>
      <family val="2"/>
    </font>
    <font>
      <sz val="14"/>
      <color indexed="8"/>
      <name val="Calibri"/>
      <family val="2"/>
    </font>
    <font>
      <b/>
      <sz val="14"/>
      <color indexed="8"/>
      <name val="Calibri"/>
      <family val="2"/>
    </font>
    <font>
      <b/>
      <sz val="11"/>
      <name val="Calibri"/>
      <family val="2"/>
    </font>
    <font>
      <b/>
      <sz val="18"/>
      <color indexed="9"/>
      <name val="Calibri"/>
      <family val="2"/>
    </font>
    <font>
      <b/>
      <sz val="10"/>
      <color indexed="9"/>
      <name val="Calibri"/>
      <family val="2"/>
    </font>
    <font>
      <sz val="12"/>
      <color indexed="63"/>
      <name val="Arial"/>
      <family val="2"/>
    </font>
    <font>
      <sz val="8"/>
      <color indexed="8"/>
      <name val="Calibri"/>
      <family val="2"/>
    </font>
    <font>
      <sz val="11"/>
      <color indexed="63"/>
      <name val="Calibri"/>
      <family val="2"/>
    </font>
    <font>
      <b/>
      <sz val="16"/>
      <color indexed="63"/>
      <name val="Calibri"/>
      <family val="2"/>
    </font>
    <font>
      <b/>
      <sz val="12"/>
      <color indexed="63"/>
      <name val="Calibri"/>
      <family val="2"/>
    </font>
    <font>
      <b/>
      <sz val="30"/>
      <color indexed="63"/>
      <name val="Calibri"/>
      <family val="2"/>
    </font>
    <font>
      <b/>
      <sz val="12"/>
      <color indexed="10"/>
      <name val="Calibri"/>
      <family val="2"/>
    </font>
    <font>
      <sz val="11"/>
      <color indexed="62"/>
      <name val="Calibri"/>
      <family val="2"/>
    </font>
    <font>
      <sz val="11"/>
      <color indexed="60"/>
      <name val="Calibri"/>
      <family val="2"/>
    </font>
    <font>
      <b/>
      <sz val="12"/>
      <color indexed="60"/>
      <name val="Calibri"/>
      <family val="2"/>
    </font>
    <font>
      <b/>
      <sz val="16"/>
      <color indexed="60"/>
      <name val="Calibri"/>
      <family val="2"/>
    </font>
    <font>
      <b/>
      <u val="single"/>
      <sz val="10"/>
      <color indexed="9"/>
      <name val="Calibri"/>
      <family val="2"/>
    </font>
    <font>
      <vertAlign val="superscript"/>
      <sz val="11"/>
      <color indexed="8"/>
      <name val="Calibri"/>
      <family val="2"/>
    </font>
    <font>
      <b/>
      <sz val="9"/>
      <name val="Segoe UI"/>
      <family val="2"/>
    </font>
    <font>
      <sz val="9"/>
      <name val="Segoe UI"/>
      <family val="2"/>
    </font>
    <font>
      <sz val="12"/>
      <color indexed="22"/>
      <name val="Calibri"/>
      <family val="2"/>
    </font>
    <font>
      <sz val="11"/>
      <color indexed="22"/>
      <name val="Calibri"/>
      <family val="2"/>
    </font>
    <font>
      <sz val="10"/>
      <color indexed="22"/>
      <name val="Calibri"/>
      <family val="2"/>
    </font>
    <font>
      <sz val="9"/>
      <color indexed="8"/>
      <name val="Calibri"/>
      <family val="2"/>
    </font>
    <font>
      <sz val="11"/>
      <color indexed="10"/>
      <name val="Calibri"/>
      <family val="2"/>
    </font>
    <font>
      <sz val="10"/>
      <color indexed="63"/>
      <name val="Calibri"/>
      <family val="2"/>
    </font>
    <font>
      <u val="single"/>
      <sz val="10"/>
      <color indexed="8"/>
      <name val="Calibri"/>
      <family val="2"/>
    </font>
    <font>
      <u val="single"/>
      <sz val="10"/>
      <color indexed="63"/>
      <name val="Calibri"/>
      <family val="2"/>
    </font>
    <font>
      <b/>
      <sz val="16"/>
      <color indexed="10"/>
      <name val="Calibri"/>
      <family val="2"/>
    </font>
    <font>
      <b/>
      <u val="single"/>
      <sz val="11"/>
      <name val="Calibri"/>
      <family val="2"/>
    </font>
    <font>
      <sz val="11"/>
      <color indexed="8"/>
      <name val="Arial"/>
      <family val="2"/>
    </font>
    <font>
      <b/>
      <sz val="11"/>
      <color indexed="8"/>
      <name val="Arial"/>
      <family val="2"/>
    </font>
    <font>
      <sz val="11"/>
      <color indexed="56"/>
      <name val="Calibri"/>
      <family val="2"/>
    </font>
    <font>
      <sz val="10"/>
      <color indexed="8"/>
      <name val="Arial"/>
      <family val="2"/>
    </font>
    <font>
      <u val="single"/>
      <sz val="11"/>
      <color indexed="8"/>
      <name val="Calibri"/>
      <family val="2"/>
    </font>
    <font>
      <b/>
      <i/>
      <sz val="14"/>
      <color indexed="9"/>
      <name val="Calibri"/>
      <family val="2"/>
    </font>
    <font>
      <b/>
      <i/>
      <sz val="10"/>
      <color indexed="63"/>
      <name val="Calibri"/>
      <family val="2"/>
    </font>
    <font>
      <i/>
      <sz val="10"/>
      <color indexed="63"/>
      <name val="Calibri"/>
      <family val="2"/>
    </font>
    <font>
      <b/>
      <sz val="10"/>
      <color indexed="63"/>
      <name val="Calibri"/>
      <family val="2"/>
    </font>
    <font>
      <sz val="10"/>
      <name val="Calibri"/>
      <family val="2"/>
    </font>
    <font>
      <b/>
      <u val="single"/>
      <sz val="11"/>
      <color indexed="8"/>
      <name val="Arial"/>
      <family val="2"/>
    </font>
    <font>
      <sz val="8"/>
      <color indexed="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0"/>
      <color theme="1"/>
      <name val="Calibri"/>
      <family val="2"/>
    </font>
    <font>
      <sz val="12"/>
      <color rgb="FF212529"/>
      <name val="Segoe UI"/>
      <family val="2"/>
    </font>
    <font>
      <sz val="12"/>
      <color theme="1"/>
      <name val="Calibri"/>
      <family val="2"/>
    </font>
    <font>
      <b/>
      <u val="single"/>
      <sz val="11"/>
      <color rgb="FF000000"/>
      <name val="Calibri"/>
      <family val="2"/>
    </font>
    <font>
      <b/>
      <sz val="16"/>
      <color theme="0"/>
      <name val="Calibri"/>
      <family val="2"/>
    </font>
    <font>
      <b/>
      <sz val="16"/>
      <color theme="1"/>
      <name val="Calibri"/>
      <family val="2"/>
    </font>
    <font>
      <b/>
      <sz val="12"/>
      <color theme="0"/>
      <name val="Calibri"/>
      <family val="2"/>
    </font>
    <font>
      <sz val="14"/>
      <color theme="1"/>
      <name val="Calibri"/>
      <family val="2"/>
    </font>
    <font>
      <b/>
      <sz val="14"/>
      <color theme="1"/>
      <name val="Calibri"/>
      <family val="2"/>
    </font>
    <font>
      <sz val="10"/>
      <color theme="1"/>
      <name val="Calibri"/>
      <family val="2"/>
    </font>
    <font>
      <b/>
      <sz val="18"/>
      <color theme="0"/>
      <name val="Calibri"/>
      <family val="2"/>
    </font>
    <font>
      <b/>
      <sz val="10"/>
      <color theme="0"/>
      <name val="Calibri"/>
      <family val="2"/>
    </font>
    <font>
      <sz val="12"/>
      <color rgb="FF222222"/>
      <name val="Arial"/>
      <family val="2"/>
    </font>
    <font>
      <sz val="12"/>
      <color theme="0"/>
      <name val="Calibri"/>
      <family val="2"/>
    </font>
    <font>
      <sz val="11"/>
      <color theme="1" tint="0.24998000264167786"/>
      <name val="Calibri"/>
      <family val="2"/>
    </font>
    <font>
      <sz val="11"/>
      <color theme="4" tint="-0.24997000396251678"/>
      <name val="Calibri"/>
      <family val="2"/>
    </font>
    <font>
      <sz val="11"/>
      <color rgb="FFC00000"/>
      <name val="Calibri"/>
      <family val="2"/>
    </font>
    <font>
      <b/>
      <sz val="12"/>
      <color rgb="FFC00000"/>
      <name val="Calibri"/>
      <family val="2"/>
    </font>
    <font>
      <b/>
      <sz val="16"/>
      <color theme="1" tint="0.24998000264167786"/>
      <name val="Calibri"/>
      <family val="2"/>
    </font>
    <font>
      <b/>
      <sz val="12"/>
      <color theme="1" tint="0.24998000264167786"/>
      <name val="Calibri"/>
      <family val="2"/>
    </font>
    <font>
      <sz val="12"/>
      <color theme="0" tint="-0.1499900072813034"/>
      <name val="Calibri"/>
      <family val="2"/>
    </font>
    <font>
      <sz val="11"/>
      <color theme="0" tint="-0.1499900072813034"/>
      <name val="Calibri"/>
      <family val="2"/>
    </font>
    <font>
      <sz val="10"/>
      <color theme="0" tint="-0.1499900072813034"/>
      <name val="Calibri"/>
      <family val="2"/>
    </font>
    <font>
      <sz val="9"/>
      <color theme="1"/>
      <name val="Calibri"/>
      <family val="2"/>
    </font>
    <font>
      <sz val="8"/>
      <color theme="1"/>
      <name val="Calibri"/>
      <family val="2"/>
    </font>
    <font>
      <b/>
      <sz val="11"/>
      <color theme="1"/>
      <name val="Arial"/>
      <family val="2"/>
    </font>
    <font>
      <b/>
      <sz val="16"/>
      <color rgb="FFC00000"/>
      <name val="Calibri"/>
      <family val="2"/>
    </font>
    <font>
      <b/>
      <sz val="12"/>
      <color rgb="FFFF0000"/>
      <name val="Calibri"/>
      <family val="2"/>
    </font>
    <font>
      <sz val="11"/>
      <color theme="1"/>
      <name val="Arial"/>
      <family val="2"/>
    </font>
    <font>
      <b/>
      <sz val="16"/>
      <color rgb="FFFF0000"/>
      <name val="Calibri"/>
      <family val="2"/>
    </font>
    <font>
      <sz val="10"/>
      <color theme="1" tint="0.24998000264167786"/>
      <name val="Calibri"/>
      <family val="2"/>
    </font>
    <font>
      <b/>
      <sz val="30"/>
      <color theme="1" tint="0.24998000264167786"/>
      <name val="Calibri"/>
      <family val="2"/>
    </font>
    <font>
      <b/>
      <sz val="14"/>
      <color theme="0"/>
      <name val="Calibri"/>
      <family val="2"/>
    </font>
    <font>
      <u val="single"/>
      <sz val="10"/>
      <color theme="1" tint="0.24998000264167786"/>
      <name val="Calibri"/>
      <family val="2"/>
    </font>
    <font>
      <b/>
      <sz val="30"/>
      <color theme="1"/>
      <name val="Calibri"/>
      <family val="2"/>
    </font>
    <font>
      <sz val="11"/>
      <color rgb="FF00206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9" tint="-0.4999699890613556"/>
        <bgColor indexed="64"/>
      </patternFill>
    </fill>
    <fill>
      <patternFill patternType="solid">
        <fgColor rgb="FFC981DD"/>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theme="1" tint="0.34999001026153564"/>
        <bgColor indexed="64"/>
      </patternFill>
    </fill>
    <fill>
      <patternFill patternType="solid">
        <fgColor theme="1"/>
        <bgColor indexed="64"/>
      </patternFill>
    </fill>
    <fill>
      <patternFill patternType="solid">
        <fgColor theme="9" tint="-0.24997000396251678"/>
        <bgColor indexed="64"/>
      </patternFill>
    </fill>
    <fill>
      <patternFill patternType="solid">
        <fgColor rgb="FFC00000"/>
        <bgColor indexed="64"/>
      </patternFill>
    </fill>
    <fill>
      <patternFill patternType="solid">
        <fgColor theme="8" tint="-0.24997000396251678"/>
        <bgColor indexed="64"/>
      </patternFill>
    </fill>
    <fill>
      <patternFill patternType="solid">
        <fgColor theme="0" tint="-0.49996998906135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border>
    <border>
      <left/>
      <right/>
      <top/>
      <bottom style="hair"/>
    </border>
    <border>
      <left style="hair"/>
      <right style="hair"/>
      <top style="hair"/>
      <bottom/>
    </border>
    <border>
      <left style="hair"/>
      <right style="hair"/>
      <top/>
      <bottom/>
    </border>
    <border>
      <left style="hair"/>
      <right style="hair"/>
      <top/>
      <bottom style="hair"/>
    </border>
    <border>
      <left style="hair"/>
      <right style="hair"/>
      <top style="hair"/>
      <bottom style="hair"/>
    </border>
    <border>
      <left style="thin"/>
      <right/>
      <top style="thin"/>
      <bottom style="thin"/>
    </border>
    <border>
      <left/>
      <right/>
      <top style="thin"/>
      <bottom style="thin"/>
    </border>
    <border>
      <left/>
      <right style="thin"/>
      <top style="thin"/>
      <bottom style="thin"/>
    </border>
    <border>
      <left style="thin"/>
      <right style="hair"/>
      <top style="hair"/>
      <bottom style="hair"/>
    </border>
    <border>
      <left style="hair"/>
      <right style="thin"/>
      <top style="hair"/>
      <bottom style="hair"/>
    </border>
    <border>
      <left style="thin"/>
      <right style="hair"/>
      <top style="hair"/>
      <bottom/>
    </border>
    <border>
      <left style="hair"/>
      <right style="thin"/>
      <top style="hair"/>
      <bottom/>
    </border>
    <border>
      <left style="thin"/>
      <right style="thin"/>
      <top style="thin"/>
      <bottom style="thin"/>
    </border>
    <border>
      <left style="thin"/>
      <right/>
      <top/>
      <bottom/>
    </border>
    <border>
      <left/>
      <right style="thin"/>
      <top/>
      <bottom/>
    </border>
    <border>
      <left style="thin"/>
      <right/>
      <top style="hair"/>
      <bottom/>
    </border>
    <border>
      <left style="thin"/>
      <right/>
      <top/>
      <bottom style="hair"/>
    </border>
    <border>
      <left/>
      <right/>
      <top style="hair"/>
      <bottom style="hair"/>
    </border>
    <border>
      <left style="hair"/>
      <right/>
      <top style="hair"/>
      <bottom style="hair"/>
    </border>
    <border>
      <left style="medium"/>
      <right/>
      <top style="medium"/>
      <bottom style="hair"/>
    </border>
    <border>
      <left style="medium"/>
      <right/>
      <top style="medium"/>
      <bottom style="medium"/>
    </border>
    <border>
      <left style="hair"/>
      <right style="hair"/>
      <top style="medium"/>
      <bottom style="medium"/>
    </border>
    <border>
      <left style="medium"/>
      <right style="hair"/>
      <top/>
      <bottom style="hair"/>
    </border>
    <border>
      <left style="medium"/>
      <right style="hair"/>
      <top style="hair"/>
      <bottom style="hair"/>
    </border>
    <border>
      <left style="hair"/>
      <right style="hair"/>
      <top style="hair"/>
      <bottom style="medium"/>
    </border>
    <border>
      <left style="medium"/>
      <right style="hair"/>
      <top style="hair"/>
      <bottom/>
    </border>
    <border>
      <left style="hair"/>
      <right/>
      <top style="hair"/>
      <bottom/>
    </border>
    <border>
      <left/>
      <right style="hair"/>
      <top style="hair"/>
      <bottom/>
    </border>
    <border>
      <left style="hair"/>
      <right/>
      <top/>
      <bottom/>
    </border>
    <border>
      <left/>
      <right style="hair"/>
      <top/>
      <bottom/>
    </border>
    <border>
      <left/>
      <right style="hair"/>
      <top style="hair"/>
      <bottom style="hair"/>
    </border>
    <border>
      <left/>
      <right style="thin"/>
      <top style="hair"/>
      <bottom style="hair"/>
    </border>
    <border>
      <left style="thin"/>
      <right style="hair"/>
      <top style="hair"/>
      <bottom style="thin"/>
    </border>
    <border>
      <left style="medium"/>
      <right style="hair"/>
      <top style="hair"/>
      <bottom style="medium"/>
    </border>
    <border>
      <left style="hair"/>
      <right/>
      <top style="hair"/>
      <bottom style="medium"/>
    </border>
    <border>
      <left/>
      <right/>
      <top style="hair"/>
      <bottom style="medium"/>
    </border>
    <border>
      <left/>
      <right style="hair"/>
      <top style="hair"/>
      <bottom style="medium"/>
    </border>
    <border>
      <left/>
      <right style="medium"/>
      <top style="hair"/>
      <bottom style="hair"/>
    </border>
    <border>
      <left/>
      <right style="medium"/>
      <top style="hair"/>
      <bottom style="medium"/>
    </border>
    <border>
      <left style="hair"/>
      <right style="medium"/>
      <top style="hair"/>
      <bottom style="hair"/>
    </border>
    <border>
      <left style="hair"/>
      <right style="medium"/>
      <top/>
      <bottom style="hair"/>
    </border>
    <border>
      <left style="hair"/>
      <right/>
      <top style="medium"/>
      <bottom style="medium"/>
    </border>
    <border>
      <left/>
      <right/>
      <top style="medium"/>
      <bottom style="medium"/>
    </border>
    <border>
      <left/>
      <right style="medium"/>
      <top style="medium"/>
      <bottom style="medium"/>
    </border>
    <border>
      <left style="medium"/>
      <right style="hair"/>
      <top/>
      <bottom/>
    </border>
    <border>
      <left style="hair"/>
      <right style="medium"/>
      <top style="hair"/>
      <bottom style="medium"/>
    </border>
    <border>
      <left style="hair"/>
      <right style="hair"/>
      <top style="medium"/>
      <bottom style="hair"/>
    </border>
    <border>
      <left/>
      <right style="hair"/>
      <top/>
      <bottom style="hair"/>
    </border>
    <border>
      <left style="hair"/>
      <right/>
      <top style="medium"/>
      <bottom style="hair"/>
    </border>
    <border>
      <left/>
      <right/>
      <top style="medium"/>
      <bottom style="hair"/>
    </border>
    <border>
      <left/>
      <right style="medium"/>
      <top style="medium"/>
      <bottom style="hair"/>
    </border>
    <border>
      <left style="medium"/>
      <right style="hair"/>
      <top style="medium"/>
      <bottom/>
    </border>
    <border>
      <left style="hair"/>
      <right style="hair"/>
      <top style="medium"/>
      <bottom/>
    </border>
    <border>
      <left style="thin"/>
      <right/>
      <top/>
      <bottom style="thin"/>
    </border>
    <border>
      <left style="thin"/>
      <right style="thin"/>
      <top/>
      <bottom style="thin"/>
    </border>
    <border>
      <left/>
      <right style="hair"/>
      <top style="medium"/>
      <bottom style="hair"/>
    </border>
    <border>
      <left style="thin"/>
      <right style="hair"/>
      <top style="thin"/>
      <bottom/>
    </border>
    <border>
      <left style="hair"/>
      <right style="hair"/>
      <top style="thin"/>
      <bottom/>
    </border>
    <border>
      <left style="hair"/>
      <right style="thin"/>
      <top style="thin"/>
      <bottom/>
    </border>
    <border>
      <left style="thin"/>
      <right/>
      <top style="thin"/>
      <bottom/>
    </border>
    <border>
      <left/>
      <right/>
      <top style="thin"/>
      <bottom/>
    </border>
    <border>
      <left/>
      <right style="thin"/>
      <top style="thin"/>
      <bottom/>
    </border>
    <border>
      <left style="thin"/>
      <right/>
      <top style="hair"/>
      <bottom style="hair"/>
    </border>
    <border>
      <left/>
      <right style="thin"/>
      <top style="hair"/>
      <bottom/>
    </border>
    <border>
      <left/>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thin"/>
    </border>
    <border>
      <left/>
      <right style="thin"/>
      <top style="hair"/>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9" fillId="32" borderId="0" applyNumberFormat="0" applyBorder="0" applyAlignment="0" applyProtection="0"/>
    <xf numFmtId="0" fontId="80" fillId="21" borderId="5" applyNumberFormat="0" applyAlignment="0" applyProtection="0"/>
    <xf numFmtId="41"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43" fontId="0" fillId="0" borderId="0" applyFont="0" applyFill="0" applyBorder="0" applyAlignment="0" applyProtection="0"/>
  </cellStyleXfs>
  <cellXfs count="412">
    <xf numFmtId="0" fontId="0" fillId="0" borderId="0" xfId="0" applyFont="1" applyAlignment="1">
      <alignment/>
    </xf>
    <xf numFmtId="0" fontId="0" fillId="0" borderId="0" xfId="0" applyAlignment="1">
      <alignment vertical="center"/>
    </xf>
    <xf numFmtId="0" fontId="87" fillId="0" borderId="0" xfId="0" applyFont="1" applyAlignment="1">
      <alignment vertical="center"/>
    </xf>
    <xf numFmtId="0" fontId="0" fillId="0" borderId="0" xfId="0" applyAlignment="1">
      <alignment horizontal="center"/>
    </xf>
    <xf numFmtId="0" fontId="0" fillId="0" borderId="0" xfId="0" applyAlignment="1" applyProtection="1">
      <alignment vertic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left" vertical="center"/>
      <protection locked="0"/>
    </xf>
    <xf numFmtId="0" fontId="0" fillId="0" borderId="0" xfId="0" applyAlignment="1" applyProtection="1">
      <alignment horizontal="left"/>
      <protection locked="0"/>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0" fillId="33" borderId="0" xfId="0" applyFill="1" applyAlignment="1" applyProtection="1">
      <alignment horizontal="center"/>
      <protection locked="0"/>
    </xf>
    <xf numFmtId="0" fontId="0" fillId="0" borderId="0" xfId="0" applyAlignment="1">
      <alignment horizontal="center" vertical="center"/>
    </xf>
    <xf numFmtId="0" fontId="88" fillId="0" borderId="0" xfId="0" applyFont="1" applyAlignment="1">
      <alignment horizontal="center" vertical="center"/>
    </xf>
    <xf numFmtId="0" fontId="89" fillId="0" borderId="0" xfId="0" applyFont="1" applyAlignment="1">
      <alignment horizontal="center" vertical="center" wrapText="1"/>
    </xf>
    <xf numFmtId="0" fontId="0" fillId="0" borderId="0" xfId="0" applyAlignment="1" applyProtection="1">
      <alignment horizontal="left" vertical="center"/>
      <protection hidden="1" locked="0"/>
    </xf>
    <xf numFmtId="0" fontId="0" fillId="0" borderId="0" xfId="0" applyAlignment="1" applyProtection="1">
      <alignment horizontal="left" wrapText="1"/>
      <protection locked="0"/>
    </xf>
    <xf numFmtId="0" fontId="0" fillId="0" borderId="10" xfId="0" applyBorder="1" applyAlignment="1">
      <alignment/>
    </xf>
    <xf numFmtId="0" fontId="0" fillId="0" borderId="11" xfId="0" applyBorder="1" applyAlignment="1">
      <alignment/>
    </xf>
    <xf numFmtId="0" fontId="87" fillId="0" borderId="0" xfId="0" applyFont="1" applyAlignment="1">
      <alignment horizontal="center" vertical="center"/>
    </xf>
    <xf numFmtId="0" fontId="90" fillId="0" borderId="0" xfId="0" applyFont="1" applyAlignment="1">
      <alignment horizontal="center" vertical="center" wrapText="1"/>
    </xf>
    <xf numFmtId="0" fontId="91" fillId="0" borderId="0" xfId="0" applyFont="1" applyAlignment="1">
      <alignment horizontal="center" vertical="center"/>
    </xf>
    <xf numFmtId="0" fontId="0" fillId="0" borderId="0" xfId="0" applyAlignment="1">
      <alignment horizontal="left" vertical="center"/>
    </xf>
    <xf numFmtId="0" fontId="77" fillId="0" borderId="0" xfId="44" applyAlignment="1">
      <alignment horizontal="left" vertical="center" wrapText="1"/>
    </xf>
    <xf numFmtId="0" fontId="92" fillId="0" borderId="0" xfId="0" applyFont="1" applyAlignment="1">
      <alignment vertical="top"/>
    </xf>
    <xf numFmtId="164" fontId="93" fillId="34" borderId="0" xfId="0" applyNumberFormat="1" applyFont="1" applyFill="1" applyAlignment="1">
      <alignment horizontal="center" vertical="center"/>
    </xf>
    <xf numFmtId="164" fontId="94" fillId="2" borderId="0" xfId="0" applyNumberFormat="1" applyFont="1" applyFill="1" applyAlignment="1">
      <alignment horizontal="center" vertical="center"/>
    </xf>
    <xf numFmtId="2" fontId="91" fillId="0" borderId="12" xfId="0" applyNumberFormat="1" applyFont="1" applyBorder="1" applyAlignment="1">
      <alignment horizontal="center" vertical="center"/>
    </xf>
    <xf numFmtId="2" fontId="91" fillId="0" borderId="13" xfId="0" applyNumberFormat="1" applyFont="1" applyBorder="1" applyAlignment="1">
      <alignment horizontal="center" vertical="center"/>
    </xf>
    <xf numFmtId="2" fontId="91" fillId="0" borderId="14" xfId="0" applyNumberFormat="1" applyFont="1" applyBorder="1" applyAlignment="1">
      <alignment horizontal="center" vertical="center"/>
    </xf>
    <xf numFmtId="0" fontId="75" fillId="35" borderId="0" xfId="0" applyFont="1" applyFill="1" applyAlignment="1">
      <alignment/>
    </xf>
    <xf numFmtId="164" fontId="93" fillId="35" borderId="0" xfId="0" applyNumberFormat="1" applyFont="1" applyFill="1" applyAlignment="1">
      <alignment horizontal="center" vertical="center"/>
    </xf>
    <xf numFmtId="0" fontId="0" fillId="0" borderId="0" xfId="0" applyAlignment="1">
      <alignment horizontal="left" wrapText="1"/>
    </xf>
    <xf numFmtId="0" fontId="95" fillId="0" borderId="0" xfId="0" applyFont="1" applyAlignment="1">
      <alignment vertical="center"/>
    </xf>
    <xf numFmtId="0" fontId="75" fillId="0" borderId="0" xfId="0" applyFont="1" applyAlignment="1">
      <alignment/>
    </xf>
    <xf numFmtId="164" fontId="93" fillId="0" borderId="0" xfId="0" applyNumberFormat="1" applyFont="1" applyAlignment="1">
      <alignment horizontal="center" vertical="center"/>
    </xf>
    <xf numFmtId="164" fontId="94" fillId="2" borderId="0" xfId="0" applyNumberFormat="1" applyFont="1" applyFill="1" applyAlignment="1" quotePrefix="1">
      <alignment horizontal="center" vertical="center"/>
    </xf>
    <xf numFmtId="0" fontId="88" fillId="36" borderId="0" xfId="0" applyFont="1" applyFill="1" applyAlignment="1">
      <alignment horizontal="center" vertical="center"/>
    </xf>
    <xf numFmtId="0" fontId="88" fillId="36" borderId="0" xfId="0" applyFont="1" applyFill="1" applyAlignment="1">
      <alignment vertical="center"/>
    </xf>
    <xf numFmtId="0" fontId="0" fillId="36" borderId="0" xfId="0" applyFill="1" applyAlignment="1">
      <alignment/>
    </xf>
    <xf numFmtId="164" fontId="91" fillId="0" borderId="13" xfId="0" applyNumberFormat="1" applyFont="1" applyBorder="1" applyAlignment="1">
      <alignment horizontal="center" vertical="center"/>
    </xf>
    <xf numFmtId="164" fontId="91" fillId="0" borderId="12" xfId="0" applyNumberFormat="1" applyFont="1" applyBorder="1" applyAlignment="1">
      <alignment horizontal="center" vertical="center"/>
    </xf>
    <xf numFmtId="164" fontId="91" fillId="0" borderId="10" xfId="0" applyNumberFormat="1" applyFont="1" applyBorder="1" applyAlignment="1">
      <alignment horizontal="center" vertical="center"/>
    </xf>
    <xf numFmtId="164" fontId="91" fillId="0" borderId="0" xfId="0" applyNumberFormat="1" applyFont="1" applyAlignment="1">
      <alignment horizontal="center" vertical="center"/>
    </xf>
    <xf numFmtId="164" fontId="91" fillId="0" borderId="11" xfId="0" applyNumberFormat="1" applyFont="1" applyBorder="1" applyAlignment="1">
      <alignment horizontal="center" vertical="center"/>
    </xf>
    <xf numFmtId="0" fontId="95" fillId="37" borderId="0" xfId="0" applyFont="1" applyFill="1" applyAlignment="1">
      <alignment vertical="center"/>
    </xf>
    <xf numFmtId="0" fontId="75" fillId="37" borderId="0" xfId="0" applyFont="1" applyFill="1" applyAlignment="1">
      <alignment/>
    </xf>
    <xf numFmtId="164" fontId="93" fillId="37" borderId="0" xfId="0" applyNumberFormat="1" applyFont="1" applyFill="1" applyAlignment="1">
      <alignment horizontal="center" vertical="center"/>
    </xf>
    <xf numFmtId="0" fontId="0" fillId="13" borderId="15" xfId="0" applyFill="1" applyBorder="1" applyAlignment="1">
      <alignment horizontal="center" vertical="center" wrapText="1"/>
    </xf>
    <xf numFmtId="0" fontId="96" fillId="0" borderId="15" xfId="0" applyFont="1" applyBorder="1" applyAlignment="1">
      <alignment horizontal="center" vertical="center" wrapText="1"/>
    </xf>
    <xf numFmtId="0" fontId="0" fillId="0" borderId="15" xfId="0" applyBorder="1" applyAlignment="1" quotePrefix="1">
      <alignment horizontal="center" vertical="center" wrapText="1"/>
    </xf>
    <xf numFmtId="0" fontId="21" fillId="19" borderId="0" xfId="0" applyFont="1" applyFill="1" applyAlignment="1">
      <alignment vertical="center"/>
    </xf>
    <xf numFmtId="0" fontId="96" fillId="0" borderId="12" xfId="0" applyFont="1" applyBorder="1" applyAlignment="1">
      <alignment horizontal="center" vertical="center" wrapText="1"/>
    </xf>
    <xf numFmtId="0" fontId="0" fillId="0" borderId="12" xfId="0" applyBorder="1" applyAlignment="1" quotePrefix="1">
      <alignment horizontal="center" vertical="center" wrapText="1"/>
    </xf>
    <xf numFmtId="0" fontId="21" fillId="19" borderId="16" xfId="0" applyFont="1" applyFill="1" applyBorder="1" applyAlignment="1">
      <alignment vertical="center"/>
    </xf>
    <xf numFmtId="0" fontId="21" fillId="19" borderId="17" xfId="0" applyFont="1" applyFill="1" applyBorder="1" applyAlignment="1">
      <alignment horizontal="center" vertical="center" wrapText="1"/>
    </xf>
    <xf numFmtId="0" fontId="21" fillId="19" borderId="18" xfId="0" applyFont="1" applyFill="1" applyBorder="1" applyAlignment="1">
      <alignment horizontal="center" vertical="center" wrapText="1"/>
    </xf>
    <xf numFmtId="164" fontId="21" fillId="19" borderId="17" xfId="0" applyNumberFormat="1" applyFont="1" applyFill="1" applyBorder="1" applyAlignment="1">
      <alignment horizontal="center" vertical="center" wrapText="1"/>
    </xf>
    <xf numFmtId="164" fontId="21" fillId="19" borderId="18" xfId="0" applyNumberFormat="1" applyFont="1" applyFill="1" applyBorder="1" applyAlignment="1">
      <alignment horizontal="center" vertical="center" wrapText="1"/>
    </xf>
    <xf numFmtId="0" fontId="0" fillId="38" borderId="19" xfId="0" applyFill="1" applyBorder="1" applyAlignment="1">
      <alignment vertical="center"/>
    </xf>
    <xf numFmtId="0" fontId="0" fillId="13" borderId="20" xfId="0" applyFill="1" applyBorder="1" applyAlignment="1">
      <alignment horizontal="center" vertical="center" wrapText="1"/>
    </xf>
    <xf numFmtId="0" fontId="0" fillId="13" borderId="19" xfId="0" applyFill="1" applyBorder="1" applyAlignment="1">
      <alignment vertical="center" wrapText="1"/>
    </xf>
    <xf numFmtId="0" fontId="0" fillId="0" borderId="20" xfId="0" applyBorder="1" applyAlignment="1" quotePrefix="1">
      <alignment horizontal="center" vertical="center" wrapText="1"/>
    </xf>
    <xf numFmtId="0" fontId="96" fillId="0" borderId="20" xfId="0" applyFont="1" applyBorder="1" applyAlignment="1">
      <alignment horizontal="center" vertical="center" wrapText="1"/>
    </xf>
    <xf numFmtId="0" fontId="0" fillId="13" borderId="21" xfId="0" applyFill="1" applyBorder="1" applyAlignment="1">
      <alignment vertical="center" wrapText="1"/>
    </xf>
    <xf numFmtId="0" fontId="0" fillId="0" borderId="22" xfId="0" applyBorder="1" applyAlignment="1" quotePrefix="1">
      <alignment horizontal="center" vertical="center" wrapText="1"/>
    </xf>
    <xf numFmtId="0" fontId="97" fillId="39" borderId="23" xfId="0" applyFont="1" applyFill="1" applyBorder="1" applyAlignment="1">
      <alignment horizontal="center" vertical="center"/>
    </xf>
    <xf numFmtId="164" fontId="97" fillId="39" borderId="18" xfId="0" applyNumberFormat="1" applyFont="1" applyFill="1" applyBorder="1" applyAlignment="1">
      <alignment horizontal="center" vertical="center"/>
    </xf>
    <xf numFmtId="2" fontId="91" fillId="0" borderId="15" xfId="0" applyNumberFormat="1" applyFont="1" applyBorder="1" applyAlignment="1">
      <alignment horizontal="center" vertical="center" wrapText="1"/>
    </xf>
    <xf numFmtId="2" fontId="91" fillId="0" borderId="15" xfId="0" applyNumberFormat="1" applyFont="1" applyBorder="1" applyAlignment="1" quotePrefix="1">
      <alignment horizontal="center" vertical="center" wrapText="1"/>
    </xf>
    <xf numFmtId="0" fontId="0" fillId="0" borderId="15" xfId="0" applyBorder="1" applyAlignment="1">
      <alignment vertical="center" wrapText="1"/>
    </xf>
    <xf numFmtId="0" fontId="98" fillId="0" borderId="0" xfId="0" applyFont="1" applyAlignment="1">
      <alignment vertical="center"/>
    </xf>
    <xf numFmtId="2" fontId="91" fillId="33" borderId="15" xfId="0" applyNumberFormat="1" applyFont="1" applyFill="1" applyBorder="1" applyAlignment="1">
      <alignment horizontal="center" vertical="center" wrapText="1"/>
    </xf>
    <xf numFmtId="2" fontId="91" fillId="33" borderId="15" xfId="0" applyNumberFormat="1" applyFont="1" applyFill="1" applyBorder="1" applyAlignment="1" quotePrefix="1">
      <alignment horizontal="center" vertical="center" wrapText="1"/>
    </xf>
    <xf numFmtId="0" fontId="21" fillId="37" borderId="16" xfId="0" applyFont="1" applyFill="1" applyBorder="1" applyAlignment="1">
      <alignment vertical="center"/>
    </xf>
    <xf numFmtId="164" fontId="21" fillId="37" borderId="17" xfId="0" applyNumberFormat="1" applyFont="1" applyFill="1" applyBorder="1" applyAlignment="1">
      <alignment horizontal="center" vertical="center" wrapText="1"/>
    </xf>
    <xf numFmtId="164" fontId="21" fillId="37" borderId="18" xfId="0" applyNumberFormat="1" applyFont="1" applyFill="1" applyBorder="1" applyAlignment="1">
      <alignment horizontal="center" vertical="center" wrapText="1"/>
    </xf>
    <xf numFmtId="164" fontId="95" fillId="40" borderId="15" xfId="0" applyNumberFormat="1" applyFont="1" applyFill="1" applyBorder="1" applyAlignment="1">
      <alignment horizontal="center" vertical="center" wrapText="1"/>
    </xf>
    <xf numFmtId="0" fontId="73" fillId="40" borderId="0" xfId="0" applyFont="1" applyFill="1" applyAlignment="1">
      <alignment horizontal="center" vertical="center"/>
    </xf>
    <xf numFmtId="164" fontId="95" fillId="40" borderId="0" xfId="0" applyNumberFormat="1" applyFont="1" applyFill="1" applyAlignment="1">
      <alignment horizontal="center" vertical="center" wrapText="1"/>
    </xf>
    <xf numFmtId="164" fontId="99" fillId="37" borderId="0" xfId="0" applyNumberFormat="1" applyFont="1" applyFill="1" applyAlignment="1">
      <alignment horizontal="center" vertical="center" wrapText="1"/>
    </xf>
    <xf numFmtId="0" fontId="73" fillId="39" borderId="14" xfId="0" applyFont="1" applyFill="1" applyBorder="1" applyAlignment="1">
      <alignment vertical="center"/>
    </xf>
    <xf numFmtId="0" fontId="100" fillId="39" borderId="14" xfId="0" applyFont="1" applyFill="1" applyBorder="1" applyAlignment="1">
      <alignment horizontal="center" vertical="center" wrapText="1"/>
    </xf>
    <xf numFmtId="2" fontId="0" fillId="0" borderId="0" xfId="0" applyNumberFormat="1" applyAlignment="1">
      <alignment/>
    </xf>
    <xf numFmtId="164" fontId="97" fillId="37" borderId="17" xfId="0" applyNumberFormat="1" applyFont="1" applyFill="1" applyBorder="1" applyAlignment="1">
      <alignment horizontal="center" vertical="center"/>
    </xf>
    <xf numFmtId="0" fontId="101" fillId="0" borderId="0" xfId="0" applyFont="1" applyAlignment="1">
      <alignment vertical="center" wrapText="1"/>
    </xf>
    <xf numFmtId="0" fontId="77" fillId="0" borderId="0" xfId="44" applyAlignment="1">
      <alignment vertical="center" wrapText="1"/>
    </xf>
    <xf numFmtId="0" fontId="0" fillId="33"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73" fillId="41" borderId="24" xfId="0" applyFont="1" applyFill="1" applyBorder="1" applyAlignment="1">
      <alignment vertical="center"/>
    </xf>
    <xf numFmtId="0" fontId="73" fillId="41" borderId="25" xfId="0" applyFont="1" applyFill="1" applyBorder="1" applyAlignment="1">
      <alignment horizontal="center" vertical="center" wrapText="1"/>
    </xf>
    <xf numFmtId="0" fontId="98" fillId="0" borderId="26" xfId="0" applyFont="1" applyBorder="1" applyAlignment="1">
      <alignment vertical="center"/>
    </xf>
    <xf numFmtId="0" fontId="98" fillId="0" borderId="24" xfId="0" applyFont="1" applyBorder="1" applyAlignment="1">
      <alignment vertical="center"/>
    </xf>
    <xf numFmtId="0" fontId="98" fillId="0" borderId="27" xfId="0" applyFont="1" applyBorder="1" applyAlignment="1">
      <alignment vertical="center"/>
    </xf>
    <xf numFmtId="0" fontId="102" fillId="41" borderId="0" xfId="0" applyFont="1" applyFill="1" applyAlignment="1">
      <alignment horizontal="center" vertical="center"/>
    </xf>
    <xf numFmtId="0" fontId="95" fillId="41" borderId="0" xfId="0" applyFont="1" applyFill="1" applyAlignment="1">
      <alignment horizontal="center" vertical="center"/>
    </xf>
    <xf numFmtId="0" fontId="100" fillId="41" borderId="28" xfId="0" applyFont="1" applyFill="1" applyBorder="1" applyAlignment="1">
      <alignment vertical="center"/>
    </xf>
    <xf numFmtId="0" fontId="103" fillId="37" borderId="0" xfId="0" applyFont="1" applyFill="1" applyAlignment="1">
      <alignment horizontal="center" vertical="center"/>
    </xf>
    <xf numFmtId="0" fontId="103" fillId="37" borderId="0" xfId="0" applyFont="1" applyFill="1" applyAlignment="1">
      <alignment/>
    </xf>
    <xf numFmtId="0" fontId="103" fillId="37" borderId="0" xfId="0" applyFont="1" applyFill="1" applyAlignment="1">
      <alignment horizontal="center"/>
    </xf>
    <xf numFmtId="0" fontId="103" fillId="37" borderId="0" xfId="0" applyFont="1" applyFill="1" applyAlignment="1">
      <alignment vertical="center"/>
    </xf>
    <xf numFmtId="0" fontId="73" fillId="0" borderId="0" xfId="0" applyFont="1" applyAlignment="1">
      <alignment horizontal="center" vertical="center"/>
    </xf>
    <xf numFmtId="0" fontId="95" fillId="0" borderId="0" xfId="0" applyFont="1" applyAlignment="1">
      <alignment horizontal="center" vertical="center"/>
    </xf>
    <xf numFmtId="0" fontId="75" fillId="0" borderId="0" xfId="0" applyFont="1" applyAlignment="1">
      <alignment vertical="center"/>
    </xf>
    <xf numFmtId="0" fontId="75" fillId="0" borderId="0" xfId="0" applyFont="1" applyAlignment="1">
      <alignment horizontal="center" vertical="center"/>
    </xf>
    <xf numFmtId="0" fontId="75" fillId="0" borderId="0" xfId="0" applyFont="1" applyAlignment="1">
      <alignment horizontal="center"/>
    </xf>
    <xf numFmtId="0" fontId="95" fillId="37" borderId="0" xfId="0" applyFont="1" applyFill="1" applyAlignment="1">
      <alignment horizontal="center" vertical="center"/>
    </xf>
    <xf numFmtId="0" fontId="73" fillId="37" borderId="0" xfId="0" applyFont="1" applyFill="1" applyAlignment="1">
      <alignment horizontal="center" vertical="center"/>
    </xf>
    <xf numFmtId="0" fontId="75" fillId="37" borderId="0" xfId="0" applyFont="1" applyFill="1" applyAlignment="1">
      <alignment vertical="center"/>
    </xf>
    <xf numFmtId="0" fontId="75" fillId="37" borderId="0" xfId="0" applyFont="1" applyFill="1" applyAlignment="1">
      <alignment horizontal="center" vertical="center"/>
    </xf>
    <xf numFmtId="0" fontId="75" fillId="37" borderId="0" xfId="0" applyFont="1" applyFill="1" applyAlignment="1">
      <alignment horizontal="center"/>
    </xf>
    <xf numFmtId="0" fontId="75" fillId="37" borderId="0" xfId="0" applyFont="1" applyFill="1" applyAlignment="1" applyProtection="1">
      <alignment/>
      <protection locked="0"/>
    </xf>
    <xf numFmtId="0" fontId="75" fillId="33" borderId="0" xfId="0" applyFont="1" applyFill="1" applyAlignment="1" applyProtection="1">
      <alignment horizontal="center"/>
      <protection locked="0"/>
    </xf>
    <xf numFmtId="2" fontId="93" fillId="2" borderId="0" xfId="0" applyNumberFormat="1" applyFont="1" applyFill="1" applyAlignment="1">
      <alignment horizontal="center" vertical="center"/>
    </xf>
    <xf numFmtId="0" fontId="75" fillId="0" borderId="0" xfId="0" applyFont="1" applyAlignment="1" applyProtection="1">
      <alignment horizontal="center"/>
      <protection locked="0"/>
    </xf>
    <xf numFmtId="0" fontId="104" fillId="0" borderId="0" xfId="0" applyFont="1" applyAlignment="1" applyProtection="1">
      <alignment vertical="center"/>
      <protection locked="0"/>
    </xf>
    <xf numFmtId="0" fontId="104" fillId="0" borderId="0" xfId="0" applyFont="1" applyAlignment="1" applyProtection="1">
      <alignment/>
      <protection locked="0"/>
    </xf>
    <xf numFmtId="164" fontId="93" fillId="2" borderId="0" xfId="0" applyNumberFormat="1" applyFont="1" applyFill="1" applyAlignment="1">
      <alignment horizontal="center" vertical="center"/>
    </xf>
    <xf numFmtId="0" fontId="105" fillId="33" borderId="0" xfId="0" applyFont="1" applyFill="1" applyAlignment="1" applyProtection="1">
      <alignment horizontal="center"/>
      <protection locked="0"/>
    </xf>
    <xf numFmtId="0" fontId="105" fillId="0" borderId="0" xfId="0" applyFont="1" applyAlignment="1">
      <alignment horizontal="center" vertical="center"/>
    </xf>
    <xf numFmtId="0" fontId="105" fillId="0" borderId="0" xfId="0" applyFont="1" applyAlignment="1" applyProtection="1">
      <alignment horizontal="center"/>
      <protection locked="0"/>
    </xf>
    <xf numFmtId="1" fontId="95" fillId="37" borderId="0" xfId="0" applyNumberFormat="1" applyFont="1" applyFill="1" applyAlignment="1">
      <alignment horizontal="center" vertical="center"/>
    </xf>
    <xf numFmtId="1" fontId="75" fillId="37" borderId="0" xfId="0" applyNumberFormat="1" applyFont="1" applyFill="1" applyAlignment="1">
      <alignment horizontal="center" vertical="center"/>
    </xf>
    <xf numFmtId="0" fontId="106" fillId="0" borderId="0" xfId="0" applyFont="1" applyAlignment="1">
      <alignment horizontal="center" vertical="center"/>
    </xf>
    <xf numFmtId="0" fontId="0" fillId="33" borderId="0" xfId="0" applyFill="1" applyAlignment="1">
      <alignment/>
    </xf>
    <xf numFmtId="0" fontId="0" fillId="33" borderId="0" xfId="0" applyFill="1" applyAlignment="1">
      <alignment horizontal="center"/>
    </xf>
    <xf numFmtId="0" fontId="93" fillId="33" borderId="0" xfId="0" applyFont="1" applyFill="1" applyAlignment="1">
      <alignment horizontal="center" vertical="center" wrapText="1"/>
    </xf>
    <xf numFmtId="0" fontId="91"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91" fillId="33" borderId="0" xfId="0" applyFont="1" applyFill="1" applyAlignment="1">
      <alignment horizontal="center" vertical="center"/>
    </xf>
    <xf numFmtId="0" fontId="91" fillId="33" borderId="0" xfId="0" applyFont="1" applyFill="1" applyAlignment="1">
      <alignment horizontal="left" vertical="center"/>
    </xf>
    <xf numFmtId="0" fontId="98" fillId="13" borderId="29" xfId="0" applyFont="1" applyFill="1" applyBorder="1" applyAlignment="1" applyProtection="1">
      <alignment horizontal="left" vertical="center"/>
      <protection locked="0"/>
    </xf>
    <xf numFmtId="14" fontId="98" fillId="13" borderId="29" xfId="0" applyNumberFormat="1" applyFont="1" applyFill="1" applyBorder="1" applyAlignment="1" applyProtection="1">
      <alignment horizontal="left" vertical="center"/>
      <protection locked="0"/>
    </xf>
    <xf numFmtId="0" fontId="0" fillId="13" borderId="0" xfId="0" applyFill="1" applyAlignment="1" applyProtection="1">
      <alignment vertical="center"/>
      <protection locked="0"/>
    </xf>
    <xf numFmtId="0" fontId="0" fillId="13" borderId="0" xfId="0" applyFill="1" applyAlignment="1" applyProtection="1">
      <alignment horizontal="center" vertical="center"/>
      <protection locked="0"/>
    </xf>
    <xf numFmtId="0" fontId="88" fillId="17" borderId="0" xfId="0" applyFont="1" applyFill="1" applyAlignment="1">
      <alignment horizontal="center"/>
    </xf>
    <xf numFmtId="0" fontId="88" fillId="17" borderId="0" xfId="0" applyFont="1" applyFill="1" applyAlignment="1">
      <alignment/>
    </xf>
    <xf numFmtId="0" fontId="0" fillId="17" borderId="0" xfId="0" applyFill="1" applyAlignment="1">
      <alignment/>
    </xf>
    <xf numFmtId="0" fontId="88" fillId="17" borderId="0" xfId="0" applyFont="1" applyFill="1" applyAlignment="1">
      <alignment vertical="center"/>
    </xf>
    <xf numFmtId="0" fontId="88" fillId="17" borderId="0" xfId="0" applyFont="1" applyFill="1" applyAlignment="1">
      <alignment horizontal="center" vertical="center"/>
    </xf>
    <xf numFmtId="164" fontId="93" fillId="39" borderId="0" xfId="0" applyNumberFormat="1" applyFont="1" applyFill="1" applyAlignment="1">
      <alignment horizontal="center" vertical="center"/>
    </xf>
    <xf numFmtId="0" fontId="103" fillId="33" borderId="0" xfId="0" applyFont="1" applyFill="1" applyAlignment="1">
      <alignment horizontal="center" vertical="center"/>
    </xf>
    <xf numFmtId="0" fontId="103" fillId="33" borderId="0" xfId="0" applyFont="1" applyFill="1" applyAlignment="1">
      <alignment/>
    </xf>
    <xf numFmtId="0" fontId="103" fillId="33" borderId="0" xfId="0" applyFont="1" applyFill="1" applyAlignment="1">
      <alignment horizontal="center"/>
    </xf>
    <xf numFmtId="0" fontId="103" fillId="33" borderId="0" xfId="0" applyFont="1" applyFill="1" applyAlignment="1">
      <alignment vertical="center"/>
    </xf>
    <xf numFmtId="0" fontId="107" fillId="33" borderId="0" xfId="0" applyFont="1" applyFill="1" applyAlignment="1">
      <alignment vertical="center" wrapText="1"/>
    </xf>
    <xf numFmtId="0" fontId="108" fillId="33" borderId="0" xfId="0" applyFont="1" applyFill="1" applyAlignment="1">
      <alignment horizontal="center" vertical="center" wrapText="1"/>
    </xf>
    <xf numFmtId="1" fontId="98" fillId="13" borderId="29" xfId="0" applyNumberFormat="1" applyFont="1" applyFill="1" applyBorder="1" applyAlignment="1" applyProtection="1">
      <alignment horizontal="left" vertical="center"/>
      <protection locked="0"/>
    </xf>
    <xf numFmtId="0" fontId="0" fillId="37" borderId="0" xfId="0" applyFill="1" applyAlignment="1">
      <alignment/>
    </xf>
    <xf numFmtId="0" fontId="0" fillId="37" borderId="0" xfId="0" applyFill="1" applyAlignment="1">
      <alignment horizontal="center"/>
    </xf>
    <xf numFmtId="0" fontId="88" fillId="37" borderId="30" xfId="0" applyFont="1" applyFill="1" applyBorder="1" applyAlignment="1">
      <alignment horizontal="center" vertical="center" wrapText="1"/>
    </xf>
    <xf numFmtId="0" fontId="98" fillId="0" borderId="15" xfId="0" applyFont="1" applyBorder="1" applyAlignment="1">
      <alignment vertical="center" wrapText="1"/>
    </xf>
    <xf numFmtId="0" fontId="109" fillId="33" borderId="0" xfId="0" applyFont="1" applyFill="1" applyAlignment="1">
      <alignment horizontal="center" vertical="center"/>
    </xf>
    <xf numFmtId="0" fontId="110" fillId="33" borderId="0" xfId="0" applyFont="1" applyFill="1" applyAlignment="1">
      <alignment/>
    </xf>
    <xf numFmtId="0" fontId="98" fillId="13" borderId="15" xfId="0" applyFont="1" applyFill="1" applyBorder="1" applyAlignment="1" applyProtection="1">
      <alignment horizontal="center" vertical="center"/>
      <protection locked="0"/>
    </xf>
    <xf numFmtId="0" fontId="98" fillId="13" borderId="29" xfId="0" applyFont="1" applyFill="1" applyBorder="1" applyAlignment="1" applyProtection="1">
      <alignment horizontal="center" vertical="center"/>
      <protection locked="0"/>
    </xf>
    <xf numFmtId="0" fontId="98" fillId="37" borderId="31" xfId="0" applyFont="1" applyFill="1" applyBorder="1" applyAlignment="1">
      <alignment horizontal="center" vertical="center"/>
    </xf>
    <xf numFmtId="0" fontId="98" fillId="37" borderId="32" xfId="0" applyFont="1" applyFill="1" applyBorder="1" applyAlignment="1">
      <alignment horizontal="center" vertical="center" wrapText="1"/>
    </xf>
    <xf numFmtId="0" fontId="111" fillId="33" borderId="0" xfId="0" applyFont="1" applyFill="1" applyAlignment="1">
      <alignment/>
    </xf>
    <xf numFmtId="0" fontId="0" fillId="37" borderId="33" xfId="0" applyFill="1" applyBorder="1" applyAlignment="1">
      <alignment horizontal="left" vertical="center"/>
    </xf>
    <xf numFmtId="0" fontId="0" fillId="37" borderId="34" xfId="0" applyFill="1" applyBorder="1" applyAlignment="1">
      <alignment horizontal="left" vertical="center"/>
    </xf>
    <xf numFmtId="0" fontId="0" fillId="0" borderId="34" xfId="0" applyBorder="1" applyAlignment="1">
      <alignment vertical="center" wrapText="1"/>
    </xf>
    <xf numFmtId="0" fontId="0" fillId="37" borderId="34" xfId="0" applyFill="1" applyBorder="1" applyAlignment="1">
      <alignment horizontal="left" vertical="center" wrapText="1"/>
    </xf>
    <xf numFmtId="0" fontId="0" fillId="33" borderId="35" xfId="0" applyFill="1" applyBorder="1" applyAlignment="1">
      <alignment/>
    </xf>
    <xf numFmtId="0" fontId="0" fillId="37" borderId="36" xfId="0" applyFill="1" applyBorder="1" applyAlignment="1">
      <alignment horizontal="center" vertical="center" wrapText="1"/>
    </xf>
    <xf numFmtId="0" fontId="0" fillId="13" borderId="37" xfId="0" applyFill="1" applyBorder="1" applyAlignment="1" applyProtection="1">
      <alignment horizontal="center" vertical="center" wrapText="1"/>
      <protection locked="0"/>
    </xf>
    <xf numFmtId="0" fontId="0" fillId="13" borderId="38" xfId="0" applyFill="1" applyBorder="1" applyAlignment="1" applyProtection="1">
      <alignment/>
      <protection locked="0"/>
    </xf>
    <xf numFmtId="0" fontId="0" fillId="13" borderId="39" xfId="0" applyFill="1" applyBorder="1" applyAlignment="1" applyProtection="1">
      <alignment horizontal="center" vertical="center" wrapText="1"/>
      <protection locked="0"/>
    </xf>
    <xf numFmtId="0" fontId="0" fillId="13" borderId="40" xfId="0" applyFill="1" applyBorder="1" applyAlignment="1" applyProtection="1">
      <alignment/>
      <protection locked="0"/>
    </xf>
    <xf numFmtId="0" fontId="0" fillId="13" borderId="28" xfId="0" applyFill="1" applyBorder="1" applyAlignment="1" applyProtection="1">
      <alignment horizontal="center" vertical="center" wrapText="1"/>
      <protection locked="0"/>
    </xf>
    <xf numFmtId="0" fontId="0" fillId="13" borderId="41" xfId="0" applyFill="1" applyBorder="1" applyAlignment="1" applyProtection="1">
      <alignment/>
      <protection locked="0"/>
    </xf>
    <xf numFmtId="0" fontId="0" fillId="13" borderId="29" xfId="0" applyFill="1" applyBorder="1" applyAlignment="1" applyProtection="1">
      <alignment horizontal="center" vertical="center" wrapText="1"/>
      <protection locked="0"/>
    </xf>
    <xf numFmtId="0" fontId="0" fillId="37" borderId="34" xfId="0" applyFill="1" applyBorder="1" applyAlignment="1">
      <alignment horizontal="center" vertical="center" wrapText="1"/>
    </xf>
    <xf numFmtId="0" fontId="98" fillId="0" borderId="13" xfId="0" applyFont="1" applyBorder="1" applyAlignment="1">
      <alignment vertical="center" wrapText="1"/>
    </xf>
    <xf numFmtId="0" fontId="0" fillId="0" borderId="0" xfId="0" applyAlignment="1">
      <alignment vertical="center" wrapText="1"/>
    </xf>
    <xf numFmtId="0" fontId="98" fillId="0" borderId="12" xfId="0" applyFont="1" applyBorder="1" applyAlignment="1" applyProtection="1">
      <alignment vertical="center" wrapText="1"/>
      <protection locked="0"/>
    </xf>
    <xf numFmtId="0" fontId="98" fillId="0" borderId="15" xfId="0" applyFont="1" applyBorder="1" applyAlignment="1" applyProtection="1">
      <alignment vertical="center" wrapText="1"/>
      <protection locked="0"/>
    </xf>
    <xf numFmtId="0" fontId="81" fillId="0" borderId="0" xfId="0" applyFont="1" applyAlignment="1">
      <alignment horizontal="center" vertical="center"/>
    </xf>
    <xf numFmtId="0" fontId="81" fillId="0" borderId="0" xfId="0" applyFont="1" applyAlignment="1">
      <alignment/>
    </xf>
    <xf numFmtId="0" fontId="75" fillId="0" borderId="0" xfId="0" applyFont="1" applyAlignment="1" applyProtection="1">
      <alignment vertical="center"/>
      <protection locked="0"/>
    </xf>
    <xf numFmtId="0" fontId="75" fillId="0" borderId="0" xfId="0" applyFont="1" applyAlignment="1" applyProtection="1">
      <alignment/>
      <protection locked="0"/>
    </xf>
    <xf numFmtId="0" fontId="100" fillId="0" borderId="0" xfId="0" applyFont="1" applyAlignment="1">
      <alignment horizontal="center" vertical="center" wrapText="1"/>
    </xf>
    <xf numFmtId="0" fontId="0" fillId="13" borderId="14" xfId="0" applyFill="1" applyBorder="1" applyAlignment="1" applyProtection="1">
      <alignment horizontal="center" vertical="center"/>
      <protection locked="0"/>
    </xf>
    <xf numFmtId="0" fontId="98" fillId="33" borderId="0" xfId="0" applyFont="1" applyFill="1" applyAlignment="1">
      <alignment vertical="center" wrapText="1"/>
    </xf>
    <xf numFmtId="0" fontId="98" fillId="37" borderId="19" xfId="0" applyFont="1" applyFill="1" applyBorder="1" applyAlignment="1">
      <alignment vertical="center" wrapText="1"/>
    </xf>
    <xf numFmtId="0" fontId="91" fillId="37" borderId="42" xfId="0" applyFont="1" applyFill="1" applyBorder="1" applyAlignment="1">
      <alignment vertical="center"/>
    </xf>
    <xf numFmtId="0" fontId="112" fillId="37" borderId="19" xfId="0" applyFont="1" applyFill="1" applyBorder="1" applyAlignment="1">
      <alignment vertical="center" wrapText="1"/>
    </xf>
    <xf numFmtId="0" fontId="98" fillId="37" borderId="20" xfId="0" applyFont="1" applyFill="1" applyBorder="1" applyAlignment="1" applyProtection="1">
      <alignment horizontal="center" vertical="center" wrapText="1"/>
      <protection locked="0"/>
    </xf>
    <xf numFmtId="0" fontId="113" fillId="37" borderId="20" xfId="0" applyFont="1" applyFill="1" applyBorder="1" applyAlignment="1">
      <alignment horizontal="center" vertical="center" wrapText="1"/>
    </xf>
    <xf numFmtId="0" fontId="98" fillId="37" borderId="19" xfId="0" applyFont="1" applyFill="1" applyBorder="1" applyAlignment="1">
      <alignment vertical="center"/>
    </xf>
    <xf numFmtId="0" fontId="0" fillId="37" borderId="42" xfId="0" applyFill="1" applyBorder="1" applyAlignment="1">
      <alignment vertical="center"/>
    </xf>
    <xf numFmtId="0" fontId="0" fillId="13" borderId="42" xfId="0" applyFill="1" applyBorder="1" applyAlignment="1" applyProtection="1">
      <alignment vertical="center"/>
      <protection locked="0"/>
    </xf>
    <xf numFmtId="3" fontId="0" fillId="13" borderId="42" xfId="0" applyNumberFormat="1" applyFill="1" applyBorder="1" applyAlignment="1" applyProtection="1">
      <alignment horizontal="center" vertical="center"/>
      <protection locked="0"/>
    </xf>
    <xf numFmtId="0" fontId="98" fillId="37" borderId="43" xfId="0" applyFont="1" applyFill="1" applyBorder="1" applyAlignment="1">
      <alignment vertical="center" wrapText="1"/>
    </xf>
    <xf numFmtId="0" fontId="0" fillId="37" borderId="44" xfId="0" applyFill="1" applyBorder="1" applyAlignment="1">
      <alignment horizontal="center" vertical="center" wrapText="1"/>
    </xf>
    <xf numFmtId="0" fontId="98" fillId="0" borderId="35" xfId="0" applyFont="1" applyBorder="1" applyAlignment="1" applyProtection="1">
      <alignment vertical="center" wrapText="1"/>
      <protection locked="0"/>
    </xf>
    <xf numFmtId="1" fontId="0" fillId="13" borderId="15" xfId="0" applyNumberFormat="1" applyFill="1" applyBorder="1" applyAlignment="1" applyProtection="1">
      <alignment horizontal="center" vertical="center" wrapText="1"/>
      <protection locked="0"/>
    </xf>
    <xf numFmtId="1" fontId="0" fillId="13" borderId="35" xfId="0" applyNumberFormat="1" applyFill="1" applyBorder="1" applyAlignment="1" applyProtection="1">
      <alignment horizontal="center" vertical="center" wrapText="1"/>
      <protection locked="0"/>
    </xf>
    <xf numFmtId="0" fontId="81" fillId="33" borderId="0" xfId="0" applyFont="1" applyFill="1" applyAlignment="1" applyProtection="1">
      <alignment horizontal="center"/>
      <protection locked="0"/>
    </xf>
    <xf numFmtId="0" fontId="81" fillId="0" borderId="0" xfId="0" applyFont="1" applyAlignment="1" applyProtection="1">
      <alignment horizontal="center"/>
      <protection locked="0"/>
    </xf>
    <xf numFmtId="0" fontId="81" fillId="0" borderId="0" xfId="0" applyFont="1" applyAlignment="1" applyProtection="1">
      <alignment/>
      <protection locked="0"/>
    </xf>
    <xf numFmtId="0" fontId="87" fillId="11" borderId="0" xfId="0" applyFont="1" applyFill="1" applyAlignment="1">
      <alignment horizontal="left" vertical="center" wrapText="1"/>
    </xf>
    <xf numFmtId="0" fontId="114" fillId="11" borderId="0" xfId="0" applyFont="1" applyFill="1" applyAlignment="1">
      <alignment horizontal="left" vertical="center" wrapText="1"/>
    </xf>
    <xf numFmtId="0" fontId="114" fillId="11" borderId="0" xfId="0" applyFont="1" applyFill="1" applyAlignment="1">
      <alignment horizontal="left" wrapText="1"/>
    </xf>
    <xf numFmtId="0" fontId="114" fillId="11" borderId="0" xfId="0" applyFont="1" applyFill="1" applyAlignment="1">
      <alignment vertical="center" wrapText="1"/>
    </xf>
    <xf numFmtId="0" fontId="0" fillId="37" borderId="0" xfId="0" applyFill="1" applyAlignment="1" applyProtection="1">
      <alignment vertical="center"/>
      <protection locked="0"/>
    </xf>
    <xf numFmtId="0" fontId="0" fillId="13" borderId="29" xfId="0" applyFill="1" applyBorder="1" applyAlignment="1" applyProtection="1">
      <alignment horizontal="left" vertical="center" wrapText="1"/>
      <protection locked="0"/>
    </xf>
    <xf numFmtId="0" fontId="0" fillId="13" borderId="28" xfId="0" applyFill="1" applyBorder="1" applyAlignment="1" applyProtection="1">
      <alignment horizontal="left" vertical="center" wrapText="1"/>
      <protection locked="0"/>
    </xf>
    <xf numFmtId="0" fontId="0" fillId="13" borderId="41" xfId="0" applyFill="1" applyBorder="1" applyAlignment="1" applyProtection="1">
      <alignment horizontal="left" vertical="center" wrapText="1"/>
      <protection locked="0"/>
    </xf>
    <xf numFmtId="0" fontId="0" fillId="13" borderId="45" xfId="0" applyFill="1" applyBorder="1" applyAlignment="1" applyProtection="1">
      <alignment horizontal="left" vertical="center" wrapText="1"/>
      <protection locked="0"/>
    </xf>
    <xf numFmtId="0" fontId="0" fillId="13" borderId="46" xfId="0" applyFill="1" applyBorder="1" applyAlignment="1" applyProtection="1">
      <alignment horizontal="left" vertical="center" wrapText="1"/>
      <protection locked="0"/>
    </xf>
    <xf numFmtId="0" fontId="0" fillId="13" borderId="47" xfId="0" applyFill="1" applyBorder="1" applyAlignment="1" applyProtection="1">
      <alignment horizontal="left" vertical="center" wrapText="1"/>
      <protection locked="0"/>
    </xf>
    <xf numFmtId="0" fontId="6" fillId="0" borderId="0" xfId="0" applyFont="1" applyAlignment="1">
      <alignment vertical="center" wrapText="1"/>
    </xf>
    <xf numFmtId="0" fontId="0" fillId="3" borderId="0" xfId="0" applyFill="1" applyAlignment="1">
      <alignment horizontal="left" vertical="center" wrapText="1"/>
    </xf>
    <xf numFmtId="0" fontId="87" fillId="15" borderId="0" xfId="0" applyFont="1" applyFill="1" applyAlignment="1">
      <alignment vertical="center"/>
    </xf>
    <xf numFmtId="0" fontId="6" fillId="9" borderId="0" xfId="0" applyFont="1" applyFill="1" applyAlignment="1">
      <alignment vertical="center" wrapText="1"/>
    </xf>
    <xf numFmtId="0" fontId="0" fillId="9" borderId="0" xfId="0" applyFill="1" applyAlignment="1">
      <alignment vertical="center" wrapText="1"/>
    </xf>
    <xf numFmtId="0" fontId="0" fillId="0" borderId="0" xfId="0" applyAlignment="1">
      <alignment horizontal="left" vertical="center" wrapText="1"/>
    </xf>
    <xf numFmtId="0" fontId="6" fillId="3" borderId="0" xfId="0" applyFont="1" applyFill="1" applyAlignment="1">
      <alignment vertical="center" wrapText="1"/>
    </xf>
    <xf numFmtId="0" fontId="0" fillId="3" borderId="0" xfId="0" applyFill="1" applyAlignment="1">
      <alignment vertical="center" wrapText="1"/>
    </xf>
    <xf numFmtId="0" fontId="87" fillId="0" borderId="0" xfId="0" applyFont="1" applyAlignment="1" applyProtection="1">
      <alignment horizontal="left" vertical="center"/>
      <protection locked="0"/>
    </xf>
    <xf numFmtId="164" fontId="115" fillId="2" borderId="0" xfId="0" applyNumberFormat="1" applyFont="1" applyFill="1" applyAlignment="1">
      <alignment horizontal="center" vertical="center"/>
    </xf>
    <xf numFmtId="0" fontId="105" fillId="42" borderId="0" xfId="0" applyFont="1" applyFill="1" applyAlignment="1">
      <alignment horizontal="center" vertical="center"/>
    </xf>
    <xf numFmtId="0" fontId="105" fillId="37" borderId="0" xfId="0" applyFont="1" applyFill="1" applyAlignment="1">
      <alignment horizontal="center" vertical="center"/>
    </xf>
    <xf numFmtId="0" fontId="0" fillId="0" borderId="0" xfId="0" applyAlignment="1" applyProtection="1">
      <alignment horizontal="left" vertical="center" wrapText="1"/>
      <protection locked="0"/>
    </xf>
    <xf numFmtId="0" fontId="81" fillId="37" borderId="0" xfId="0" applyFont="1" applyFill="1" applyAlignment="1">
      <alignment horizontal="center" vertical="center"/>
    </xf>
    <xf numFmtId="0" fontId="0" fillId="37" borderId="0" xfId="0" applyFill="1" applyAlignment="1">
      <alignment horizontal="center" vertical="center"/>
    </xf>
    <xf numFmtId="0" fontId="0" fillId="9" borderId="0" xfId="0" applyFill="1" applyAlignment="1">
      <alignment horizontal="left" vertical="center" wrapText="1"/>
    </xf>
    <xf numFmtId="0" fontId="0" fillId="37" borderId="0" xfId="0" applyFill="1" applyAlignment="1" applyProtection="1">
      <alignment horizontal="left" vertical="center" wrapText="1"/>
      <protection locked="0"/>
    </xf>
    <xf numFmtId="0" fontId="0" fillId="13" borderId="28" xfId="0" applyFill="1" applyBorder="1" applyAlignment="1" applyProtection="1">
      <alignment horizontal="left" vertical="center"/>
      <protection locked="0"/>
    </xf>
    <xf numFmtId="0" fontId="0" fillId="13" borderId="48" xfId="0" applyFill="1" applyBorder="1" applyAlignment="1" applyProtection="1">
      <alignment horizontal="left" vertical="center"/>
      <protection locked="0"/>
    </xf>
    <xf numFmtId="0" fontId="0" fillId="13" borderId="46" xfId="0" applyFill="1" applyBorder="1" applyAlignment="1" applyProtection="1">
      <alignment horizontal="left" vertical="center"/>
      <protection locked="0"/>
    </xf>
    <xf numFmtId="0" fontId="0" fillId="13" borderId="49" xfId="0" applyFill="1" applyBorder="1" applyAlignment="1" applyProtection="1">
      <alignment horizontal="left" vertical="center"/>
      <protection locked="0"/>
    </xf>
    <xf numFmtId="0" fontId="0" fillId="13" borderId="15" xfId="0" applyFill="1" applyBorder="1" applyAlignment="1" applyProtection="1">
      <alignment horizontal="left"/>
      <protection locked="0"/>
    </xf>
    <xf numFmtId="0" fontId="0" fillId="13" borderId="50" xfId="0" applyFill="1" applyBorder="1" applyAlignment="1" applyProtection="1">
      <alignment horizontal="left"/>
      <protection locked="0"/>
    </xf>
    <xf numFmtId="0" fontId="0" fillId="13" borderId="15" xfId="0" applyFill="1" applyBorder="1" applyAlignment="1" applyProtection="1">
      <alignment horizontal="center" vertical="center" wrapText="1"/>
      <protection locked="0"/>
    </xf>
    <xf numFmtId="0" fontId="0" fillId="13" borderId="14" xfId="0" applyFill="1" applyBorder="1" applyAlignment="1" applyProtection="1">
      <alignment horizontal="left"/>
      <protection locked="0"/>
    </xf>
    <xf numFmtId="0" fontId="0" fillId="13" borderId="51" xfId="0" applyFill="1" applyBorder="1" applyAlignment="1" applyProtection="1">
      <alignment horizontal="left"/>
      <protection locked="0"/>
    </xf>
    <xf numFmtId="0" fontId="98" fillId="37" borderId="52" xfId="0" applyFont="1" applyFill="1" applyBorder="1" applyAlignment="1">
      <alignment horizontal="center" vertical="center"/>
    </xf>
    <xf numFmtId="0" fontId="98" fillId="37" borderId="53" xfId="0" applyFont="1" applyFill="1" applyBorder="1" applyAlignment="1">
      <alignment horizontal="center" vertical="center"/>
    </xf>
    <xf numFmtId="0" fontId="98" fillId="37" borderId="54" xfId="0" applyFont="1" applyFill="1" applyBorder="1" applyAlignment="1">
      <alignment horizontal="center" vertical="center"/>
    </xf>
    <xf numFmtId="0" fontId="98" fillId="37" borderId="55" xfId="0" applyFont="1" applyFill="1" applyBorder="1" applyAlignment="1">
      <alignment horizontal="center" vertical="center" wrapText="1"/>
    </xf>
    <xf numFmtId="0" fontId="0" fillId="13" borderId="28" xfId="0" applyFill="1" applyBorder="1" applyAlignment="1" applyProtection="1">
      <alignment horizontal="center"/>
      <protection locked="0"/>
    </xf>
    <xf numFmtId="0" fontId="0" fillId="13" borderId="48" xfId="0" applyFill="1" applyBorder="1" applyAlignment="1" applyProtection="1">
      <alignment horizontal="center"/>
      <protection locked="0"/>
    </xf>
    <xf numFmtId="0" fontId="0" fillId="13" borderId="12" xfId="0" applyFill="1" applyBorder="1" applyAlignment="1" applyProtection="1">
      <alignment horizontal="center"/>
      <protection locked="0"/>
    </xf>
    <xf numFmtId="0" fontId="0" fillId="13" borderId="13" xfId="0" applyFill="1" applyBorder="1" applyAlignment="1" applyProtection="1">
      <alignment horizontal="center"/>
      <protection locked="0"/>
    </xf>
    <xf numFmtId="0" fontId="0" fillId="33" borderId="35" xfId="0" applyFill="1" applyBorder="1" applyAlignment="1">
      <alignment horizontal="center"/>
    </xf>
    <xf numFmtId="0" fontId="0" fillId="33" borderId="56" xfId="0" applyFill="1" applyBorder="1" applyAlignment="1">
      <alignment horizontal="center"/>
    </xf>
    <xf numFmtId="0" fontId="116" fillId="0" borderId="0" xfId="0" applyFont="1" applyAlignment="1">
      <alignment horizontal="center" vertical="center"/>
    </xf>
    <xf numFmtId="0" fontId="97" fillId="37" borderId="15" xfId="0" applyFont="1" applyFill="1" applyBorder="1" applyAlignment="1">
      <alignment horizontal="center" vertical="center"/>
    </xf>
    <xf numFmtId="0" fontId="103" fillId="37" borderId="15" xfId="0" applyFont="1" applyFill="1" applyBorder="1" applyAlignment="1">
      <alignment horizontal="center" vertical="center"/>
    </xf>
    <xf numFmtId="0" fontId="103" fillId="37" borderId="15" xfId="0" applyFont="1" applyFill="1" applyBorder="1" applyAlignment="1">
      <alignment horizontal="center" vertical="center" wrapText="1"/>
    </xf>
    <xf numFmtId="0" fontId="98" fillId="13" borderId="29" xfId="0" applyFont="1" applyFill="1" applyBorder="1" applyAlignment="1">
      <alignment horizontal="left" vertical="center"/>
    </xf>
    <xf numFmtId="0" fontId="73" fillId="41" borderId="0" xfId="0" applyFont="1" applyFill="1" applyAlignment="1">
      <alignment vertical="center"/>
    </xf>
    <xf numFmtId="0" fontId="73" fillId="41" borderId="0" xfId="0" applyFont="1" applyFill="1" applyAlignment="1">
      <alignment horizontal="center" vertical="center" wrapText="1"/>
    </xf>
    <xf numFmtId="0" fontId="73" fillId="41" borderId="0" xfId="0" applyFont="1" applyFill="1" applyAlignment="1">
      <alignment horizontal="center" vertical="center"/>
    </xf>
    <xf numFmtId="0" fontId="98" fillId="0" borderId="24" xfId="0" applyFont="1" applyBorder="1" applyAlignment="1">
      <alignment vertical="center" wrapText="1"/>
    </xf>
    <xf numFmtId="0" fontId="100" fillId="41" borderId="0" xfId="0" applyFont="1" applyFill="1" applyAlignment="1">
      <alignment vertical="center"/>
    </xf>
    <xf numFmtId="0" fontId="98" fillId="37" borderId="57" xfId="0" applyFont="1" applyFill="1" applyBorder="1" applyAlignment="1">
      <alignment horizontal="center" vertical="center" wrapText="1"/>
    </xf>
    <xf numFmtId="0" fontId="0" fillId="0" borderId="14" xfId="0" applyBorder="1" applyAlignment="1">
      <alignment vertical="center" wrapText="1"/>
    </xf>
    <xf numFmtId="0" fontId="98" fillId="0" borderId="14" xfId="0" applyFont="1" applyBorder="1" applyAlignment="1" applyProtection="1">
      <alignment horizontal="center" vertical="center" wrapText="1"/>
      <protection locked="0"/>
    </xf>
    <xf numFmtId="0" fontId="98" fillId="0" borderId="11" xfId="0" applyFont="1" applyBorder="1" applyAlignment="1" applyProtection="1">
      <alignment horizontal="center" vertical="center" wrapText="1"/>
      <protection locked="0"/>
    </xf>
    <xf numFmtId="0" fontId="98" fillId="0" borderId="58" xfId="0" applyFont="1" applyBorder="1" applyAlignment="1" applyProtection="1">
      <alignment horizontal="center" vertical="center" wrapText="1"/>
      <protection locked="0"/>
    </xf>
    <xf numFmtId="0" fontId="98" fillId="0" borderId="13" xfId="0" applyFont="1" applyBorder="1" applyAlignment="1" applyProtection="1">
      <alignment horizontal="center" vertical="center" wrapText="1"/>
      <protection locked="0"/>
    </xf>
    <xf numFmtId="0" fontId="98" fillId="0" borderId="59" xfId="0" applyFont="1" applyBorder="1" applyAlignment="1" applyProtection="1">
      <alignment horizontal="center" vertical="center"/>
      <protection locked="0"/>
    </xf>
    <xf numFmtId="0" fontId="98" fillId="0" borderId="60" xfId="0" applyFont="1" applyBorder="1" applyAlignment="1" applyProtection="1">
      <alignment horizontal="center" vertical="center"/>
      <protection locked="0"/>
    </xf>
    <xf numFmtId="0" fontId="98" fillId="0" borderId="61" xfId="0" applyFont="1" applyBorder="1" applyAlignment="1" applyProtection="1">
      <alignment horizontal="center" vertical="center"/>
      <protection locked="0"/>
    </xf>
    <xf numFmtId="0" fontId="0" fillId="13" borderId="41" xfId="0" applyFill="1" applyBorder="1" applyAlignment="1" applyProtection="1">
      <alignment horizontal="center" vertical="center" wrapText="1"/>
      <protection locked="0"/>
    </xf>
    <xf numFmtId="0" fontId="0" fillId="13" borderId="45" xfId="0" applyFill="1" applyBorder="1" applyAlignment="1" applyProtection="1">
      <alignment horizontal="center" vertical="center" wrapText="1"/>
      <protection locked="0"/>
    </xf>
    <xf numFmtId="0" fontId="0" fillId="13" borderId="46" xfId="0" applyFill="1" applyBorder="1" applyAlignment="1" applyProtection="1">
      <alignment horizontal="center" vertical="center" wrapText="1"/>
      <protection locked="0"/>
    </xf>
    <xf numFmtId="0" fontId="0" fillId="13" borderId="47" xfId="0" applyFill="1" applyBorder="1" applyAlignment="1" applyProtection="1">
      <alignment horizontal="center" vertical="center" wrapText="1"/>
      <protection locked="0"/>
    </xf>
    <xf numFmtId="0" fontId="98" fillId="37" borderId="62" xfId="0" applyFont="1" applyFill="1" applyBorder="1" applyAlignment="1">
      <alignment horizontal="center" vertical="center" wrapText="1"/>
    </xf>
    <xf numFmtId="0" fontId="98" fillId="0" borderId="63" xfId="0" applyFont="1" applyBorder="1" applyAlignment="1">
      <alignment vertical="center" wrapText="1"/>
    </xf>
    <xf numFmtId="0" fontId="98" fillId="0" borderId="57" xfId="0" applyFont="1" applyBorder="1" applyAlignment="1">
      <alignment horizontal="center" vertical="center" wrapText="1"/>
    </xf>
    <xf numFmtId="0" fontId="98" fillId="0" borderId="59" xfId="0" applyFont="1" applyBorder="1" applyAlignment="1">
      <alignment horizontal="center" vertical="center"/>
    </xf>
    <xf numFmtId="0" fontId="98" fillId="0" borderId="60" xfId="0" applyFont="1" applyBorder="1" applyAlignment="1">
      <alignment horizontal="center" vertical="center"/>
    </xf>
    <xf numFmtId="0" fontId="98" fillId="0" borderId="61" xfId="0" applyFont="1" applyBorder="1" applyAlignment="1">
      <alignment horizontal="center" vertical="center"/>
    </xf>
    <xf numFmtId="0" fontId="88" fillId="2" borderId="64" xfId="0" applyFont="1" applyFill="1" applyBorder="1" applyAlignment="1">
      <alignment vertical="center"/>
    </xf>
    <xf numFmtId="0" fontId="6" fillId="11" borderId="0" xfId="0" applyFont="1" applyFill="1" applyAlignment="1">
      <alignment vertical="center" wrapText="1"/>
    </xf>
    <xf numFmtId="0" fontId="0" fillId="11" borderId="0" xfId="0" applyFill="1" applyAlignment="1">
      <alignment vertical="center" wrapText="1"/>
    </xf>
    <xf numFmtId="0" fontId="88" fillId="2" borderId="0" xfId="0" applyFont="1" applyFill="1" applyAlignment="1">
      <alignment horizontal="center" vertical="center"/>
    </xf>
    <xf numFmtId="0" fontId="88" fillId="2" borderId="0" xfId="0" applyFont="1" applyFill="1" applyAlignment="1">
      <alignment vertical="center"/>
    </xf>
    <xf numFmtId="0" fontId="0" fillId="2" borderId="0" xfId="0" applyFill="1" applyAlignment="1">
      <alignment/>
    </xf>
    <xf numFmtId="0" fontId="95" fillId="34" borderId="0" xfId="0" applyFont="1" applyFill="1" applyAlignment="1">
      <alignment vertical="center"/>
    </xf>
    <xf numFmtId="0" fontId="75" fillId="34" borderId="0" xfId="0" applyFont="1" applyFill="1" applyAlignment="1">
      <alignment/>
    </xf>
    <xf numFmtId="0" fontId="88" fillId="2" borderId="0" xfId="0" applyFont="1" applyFill="1" applyAlignment="1">
      <alignment horizontal="center" vertical="center" wrapText="1"/>
    </xf>
    <xf numFmtId="0" fontId="0" fillId="3" borderId="0" xfId="0" applyFill="1" applyAlignment="1">
      <alignment horizontal="left" wrapText="1"/>
    </xf>
    <xf numFmtId="0" fontId="117" fillId="11" borderId="0" xfId="0" applyFont="1" applyFill="1" applyAlignment="1">
      <alignment vertical="center" wrapText="1"/>
    </xf>
    <xf numFmtId="0" fontId="117" fillId="11" borderId="0" xfId="0" applyFont="1" applyFill="1" applyAlignment="1">
      <alignment horizontal="left" vertical="center" wrapText="1"/>
    </xf>
    <xf numFmtId="0" fontId="87" fillId="2" borderId="64" xfId="0" applyFont="1" applyFill="1" applyBorder="1" applyAlignment="1">
      <alignment vertical="center"/>
    </xf>
    <xf numFmtId="0" fontId="88" fillId="36" borderId="65" xfId="0" applyFont="1" applyFill="1" applyBorder="1" applyAlignment="1">
      <alignment vertical="center"/>
    </xf>
    <xf numFmtId="0" fontId="95" fillId="35" borderId="0" xfId="0" applyFont="1" applyFill="1" applyAlignment="1">
      <alignment vertical="center"/>
    </xf>
    <xf numFmtId="0" fontId="88" fillId="11" borderId="64" xfId="0" applyFont="1" applyFill="1" applyBorder="1" applyAlignment="1">
      <alignment vertical="center"/>
    </xf>
    <xf numFmtId="0" fontId="88" fillId="11" borderId="0" xfId="0" applyFont="1" applyFill="1" applyAlignment="1">
      <alignment horizontal="center" vertical="center"/>
    </xf>
    <xf numFmtId="0" fontId="88" fillId="11" borderId="0" xfId="0" applyFont="1" applyFill="1" applyAlignment="1">
      <alignment vertical="center"/>
    </xf>
    <xf numFmtId="0" fontId="0" fillId="11" borderId="0" xfId="0" applyFill="1" applyAlignment="1">
      <alignment/>
    </xf>
    <xf numFmtId="0" fontId="88" fillId="17" borderId="65" xfId="0" applyFont="1" applyFill="1" applyBorder="1" applyAlignment="1">
      <alignment vertical="center"/>
    </xf>
    <xf numFmtId="0" fontId="0" fillId="11" borderId="0" xfId="0" applyFill="1" applyAlignment="1">
      <alignment horizontal="left" vertical="center" wrapText="1"/>
    </xf>
    <xf numFmtId="0" fontId="88" fillId="36" borderId="0" xfId="0" applyFont="1" applyFill="1" applyAlignment="1">
      <alignment horizontal="center" vertical="center" wrapText="1"/>
    </xf>
    <xf numFmtId="0" fontId="87" fillId="37" borderId="0" xfId="0" applyFont="1" applyFill="1" applyAlignment="1">
      <alignment vertical="center"/>
    </xf>
    <xf numFmtId="0" fontId="0" fillId="37" borderId="0" xfId="0" applyFill="1" applyAlignment="1">
      <alignment vertical="center" wrapText="1"/>
    </xf>
    <xf numFmtId="0" fontId="89" fillId="37" borderId="0" xfId="0" applyFont="1" applyFill="1" applyAlignment="1">
      <alignment horizontal="center" vertical="center" wrapText="1"/>
    </xf>
    <xf numFmtId="0" fontId="0" fillId="37" borderId="0" xfId="0" applyFill="1" applyAlignment="1" applyProtection="1">
      <alignment horizontal="left" vertical="center"/>
      <protection locked="0"/>
    </xf>
    <xf numFmtId="0" fontId="0" fillId="13" borderId="0" xfId="0" applyFill="1" applyAlignment="1" applyProtection="1">
      <alignment/>
      <protection locked="0"/>
    </xf>
    <xf numFmtId="164" fontId="118" fillId="2" borderId="0" xfId="0" applyNumberFormat="1" applyFont="1" applyFill="1" applyAlignment="1">
      <alignment horizontal="center" vertical="center"/>
    </xf>
    <xf numFmtId="0" fontId="119" fillId="37" borderId="29" xfId="0" applyFont="1" applyFill="1" applyBorder="1" applyAlignment="1">
      <alignment horizontal="left" vertical="center" wrapText="1"/>
    </xf>
    <xf numFmtId="0" fontId="119" fillId="37" borderId="28" xfId="0" applyFont="1" applyFill="1" applyBorder="1" applyAlignment="1">
      <alignment horizontal="left" vertical="center" wrapText="1"/>
    </xf>
    <xf numFmtId="0" fontId="119" fillId="37" borderId="41" xfId="0" applyFont="1" applyFill="1" applyBorder="1" applyAlignment="1">
      <alignment horizontal="left" vertical="center" wrapText="1"/>
    </xf>
    <xf numFmtId="164" fontId="120" fillId="33" borderId="0" xfId="0" applyNumberFormat="1" applyFont="1" applyFill="1" applyAlignment="1">
      <alignment horizontal="center" vertical="center"/>
    </xf>
    <xf numFmtId="0" fontId="121" fillId="42" borderId="0" xfId="0" applyFont="1" applyFill="1" applyAlignment="1">
      <alignment horizontal="center" vertical="center"/>
    </xf>
    <xf numFmtId="0" fontId="97" fillId="37" borderId="15" xfId="0" applyFont="1" applyFill="1" applyBorder="1" applyAlignment="1">
      <alignment horizontal="center" vertical="center"/>
    </xf>
    <xf numFmtId="14" fontId="119" fillId="37" borderId="29" xfId="0" applyNumberFormat="1" applyFont="1" applyFill="1" applyBorder="1" applyAlignment="1">
      <alignment horizontal="left" vertical="center" wrapText="1"/>
    </xf>
    <xf numFmtId="14" fontId="119" fillId="37" borderId="28" xfId="0" applyNumberFormat="1" applyFont="1" applyFill="1" applyBorder="1" applyAlignment="1">
      <alignment horizontal="left" vertical="center" wrapText="1"/>
    </xf>
    <xf numFmtId="14" fontId="119" fillId="37" borderId="41" xfId="0" applyNumberFormat="1" applyFont="1" applyFill="1" applyBorder="1" applyAlignment="1">
      <alignment horizontal="left" vertical="center" wrapText="1"/>
    </xf>
    <xf numFmtId="14" fontId="122" fillId="13" borderId="29" xfId="0" applyNumberFormat="1" applyFont="1" applyFill="1" applyBorder="1" applyAlignment="1">
      <alignment horizontal="left" vertical="center"/>
    </xf>
    <xf numFmtId="14" fontId="119" fillId="13" borderId="28" xfId="0" applyNumberFormat="1" applyFont="1" applyFill="1" applyBorder="1" applyAlignment="1">
      <alignment horizontal="left" vertical="center"/>
    </xf>
    <xf numFmtId="14" fontId="119" fillId="13" borderId="41" xfId="0" applyNumberFormat="1" applyFont="1" applyFill="1" applyBorder="1" applyAlignment="1">
      <alignment horizontal="left" vertical="center"/>
    </xf>
    <xf numFmtId="0" fontId="73" fillId="41" borderId="31" xfId="0" applyFont="1" applyFill="1" applyBorder="1" applyAlignment="1">
      <alignment horizontal="center" vertical="center"/>
    </xf>
    <xf numFmtId="0" fontId="73" fillId="41" borderId="53" xfId="0" applyFont="1" applyFill="1" applyBorder="1" applyAlignment="1">
      <alignment horizontal="center" vertical="center"/>
    </xf>
    <xf numFmtId="0" fontId="73" fillId="41" borderId="54" xfId="0" applyFont="1" applyFill="1" applyBorder="1" applyAlignment="1">
      <alignment horizontal="center" vertical="center"/>
    </xf>
    <xf numFmtId="0" fontId="98" fillId="0" borderId="59" xfId="0" applyFont="1" applyBorder="1" applyAlignment="1">
      <alignment horizontal="center" vertical="center" wrapText="1"/>
    </xf>
    <xf numFmtId="0" fontId="98" fillId="0" borderId="60" xfId="0" applyFont="1" applyBorder="1" applyAlignment="1">
      <alignment horizontal="center" vertical="center" wrapText="1"/>
    </xf>
    <xf numFmtId="0" fontId="98" fillId="0" borderId="66" xfId="0" applyFont="1" applyBorder="1" applyAlignment="1">
      <alignment horizontal="center" vertical="center" wrapText="1"/>
    </xf>
    <xf numFmtId="1" fontId="98" fillId="13" borderId="29" xfId="0" applyNumberFormat="1" applyFont="1" applyFill="1" applyBorder="1" applyAlignment="1" applyProtection="1">
      <alignment horizontal="center" vertical="center"/>
      <protection locked="0"/>
    </xf>
    <xf numFmtId="1" fontId="98" fillId="13" borderId="28" xfId="0" applyNumberFormat="1" applyFont="1" applyFill="1" applyBorder="1" applyAlignment="1" applyProtection="1">
      <alignment horizontal="center" vertical="center"/>
      <protection locked="0"/>
    </xf>
    <xf numFmtId="1" fontId="98" fillId="13" borderId="41" xfId="0" applyNumberFormat="1" applyFont="1" applyFill="1" applyBorder="1" applyAlignment="1" applyProtection="1">
      <alignment horizontal="center" vertical="center"/>
      <protection locked="0"/>
    </xf>
    <xf numFmtId="0" fontId="0" fillId="13" borderId="15" xfId="0" applyFill="1" applyBorder="1" applyAlignment="1" applyProtection="1">
      <alignment horizontal="center" vertical="center" wrapText="1"/>
      <protection locked="0"/>
    </xf>
    <xf numFmtId="0" fontId="98" fillId="37" borderId="32" xfId="0" applyFont="1" applyFill="1" applyBorder="1" applyAlignment="1">
      <alignment horizontal="center" vertical="center" wrapText="1"/>
    </xf>
    <xf numFmtId="0" fontId="0" fillId="13" borderId="14" xfId="0" applyFill="1" applyBorder="1" applyAlignment="1" applyProtection="1">
      <alignment horizontal="center" vertical="center" wrapText="1"/>
      <protection locked="0"/>
    </xf>
    <xf numFmtId="0" fontId="73" fillId="41" borderId="31" xfId="0" applyFont="1" applyFill="1" applyBorder="1" applyAlignment="1">
      <alignment horizontal="center" vertical="center" wrapText="1"/>
    </xf>
    <xf numFmtId="0" fontId="73" fillId="41" borderId="53" xfId="0" applyFont="1" applyFill="1" applyBorder="1" applyAlignment="1">
      <alignment horizontal="center" vertical="center" wrapText="1"/>
    </xf>
    <xf numFmtId="0" fontId="73" fillId="41" borderId="54" xfId="0" applyFont="1" applyFill="1" applyBorder="1" applyAlignment="1">
      <alignment horizontal="center" vertical="center" wrapText="1"/>
    </xf>
    <xf numFmtId="165" fontId="98" fillId="13" borderId="29" xfId="0" applyNumberFormat="1" applyFont="1" applyFill="1" applyBorder="1" applyAlignment="1" applyProtection="1">
      <alignment horizontal="left" vertical="center"/>
      <protection locked="0"/>
    </xf>
    <xf numFmtId="165" fontId="98" fillId="13" borderId="28" xfId="0" applyNumberFormat="1" applyFont="1" applyFill="1" applyBorder="1" applyAlignment="1" applyProtection="1">
      <alignment horizontal="left" vertical="center"/>
      <protection locked="0"/>
    </xf>
    <xf numFmtId="165" fontId="98" fillId="13" borderId="48" xfId="0" applyNumberFormat="1" applyFont="1" applyFill="1" applyBorder="1" applyAlignment="1" applyProtection="1">
      <alignment horizontal="left" vertical="center"/>
      <protection locked="0"/>
    </xf>
    <xf numFmtId="0" fontId="98" fillId="37" borderId="36" xfId="0" applyFont="1" applyFill="1" applyBorder="1" applyAlignment="1">
      <alignment horizontal="center" vertical="center" wrapText="1"/>
    </xf>
    <xf numFmtId="0" fontId="98" fillId="37" borderId="55" xfId="0" applyFont="1" applyFill="1" applyBorder="1" applyAlignment="1">
      <alignment horizontal="center" vertical="center" wrapText="1"/>
    </xf>
    <xf numFmtId="0" fontId="98" fillId="37" borderId="33" xfId="0" applyFont="1" applyFill="1" applyBorder="1" applyAlignment="1">
      <alignment horizontal="center" vertical="center" wrapText="1"/>
    </xf>
    <xf numFmtId="0" fontId="93" fillId="41" borderId="67" xfId="0" applyFont="1" applyFill="1" applyBorder="1" applyAlignment="1">
      <alignment horizontal="center" vertical="center" wrapText="1"/>
    </xf>
    <xf numFmtId="0" fontId="93" fillId="41" borderId="68" xfId="0" applyFont="1" applyFill="1" applyBorder="1" applyAlignment="1">
      <alignment horizontal="center" vertical="center" wrapText="1"/>
    </xf>
    <xf numFmtId="0" fontId="93" fillId="41" borderId="69" xfId="0" applyFont="1" applyFill="1" applyBorder="1" applyAlignment="1">
      <alignment horizontal="center" vertical="center" wrapText="1"/>
    </xf>
    <xf numFmtId="0" fontId="93" fillId="43" borderId="70" xfId="0" applyFont="1" applyFill="1" applyBorder="1" applyAlignment="1">
      <alignment horizontal="center" vertical="center" wrapText="1"/>
    </xf>
    <xf numFmtId="0" fontId="93" fillId="43" borderId="71" xfId="0" applyFont="1" applyFill="1" applyBorder="1" applyAlignment="1">
      <alignment horizontal="center" vertical="center" wrapText="1"/>
    </xf>
    <xf numFmtId="0" fontId="93" fillId="43" borderId="72" xfId="0" applyFont="1" applyFill="1" applyBorder="1" applyAlignment="1">
      <alignment horizontal="center" vertical="center" wrapText="1"/>
    </xf>
    <xf numFmtId="164" fontId="94" fillId="0" borderId="12" xfId="0" applyNumberFormat="1" applyFont="1" applyBorder="1" applyAlignment="1">
      <alignment horizontal="center" vertical="center"/>
    </xf>
    <xf numFmtId="164" fontId="94" fillId="0" borderId="13" xfId="0" applyNumberFormat="1" applyFont="1" applyBorder="1" applyAlignment="1">
      <alignment horizontal="center" vertical="center"/>
    </xf>
    <xf numFmtId="0" fontId="0" fillId="0" borderId="73" xfId="0" applyBorder="1" applyAlignment="1">
      <alignment horizontal="left" vertical="center" wrapText="1"/>
    </xf>
    <xf numFmtId="0" fontId="0" fillId="0" borderId="28" xfId="0" applyBorder="1" applyAlignment="1">
      <alignment horizontal="left" vertical="center" wrapText="1"/>
    </xf>
    <xf numFmtId="164" fontId="123" fillId="0" borderId="74" xfId="0" applyNumberFormat="1" applyFont="1" applyBorder="1" applyAlignment="1">
      <alignment horizontal="center" vertical="center"/>
    </xf>
    <xf numFmtId="164" fontId="123" fillId="0" borderId="25" xfId="0" applyNumberFormat="1" applyFont="1" applyBorder="1" applyAlignment="1">
      <alignment horizontal="center" vertical="center"/>
    </xf>
    <xf numFmtId="164" fontId="123" fillId="0" borderId="75" xfId="0" applyNumberFormat="1" applyFont="1" applyBorder="1" applyAlignment="1">
      <alignment horizontal="center" vertical="center"/>
    </xf>
    <xf numFmtId="0" fontId="0" fillId="0" borderId="44"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98" fillId="33" borderId="0" xfId="0" applyFont="1" applyFill="1" applyAlignment="1" applyProtection="1">
      <alignment horizontal="center" vertical="center"/>
      <protection locked="0"/>
    </xf>
    <xf numFmtId="0" fontId="95" fillId="41" borderId="31" xfId="0" applyFont="1" applyFill="1" applyBorder="1" applyAlignment="1">
      <alignment horizontal="center" vertical="center" wrapText="1"/>
    </xf>
    <xf numFmtId="0" fontId="95" fillId="41" borderId="53" xfId="0" applyFont="1" applyFill="1" applyBorder="1" applyAlignment="1">
      <alignment horizontal="center" vertical="center" wrapText="1"/>
    </xf>
    <xf numFmtId="0" fontId="95" fillId="41" borderId="54" xfId="0" applyFont="1" applyFill="1" applyBorder="1" applyAlignment="1">
      <alignment horizontal="center" vertical="center" wrapText="1"/>
    </xf>
    <xf numFmtId="0" fontId="100" fillId="44" borderId="76" xfId="0" applyFont="1" applyFill="1" applyBorder="1" applyAlignment="1">
      <alignment horizontal="center" vertical="center" wrapText="1"/>
    </xf>
    <xf numFmtId="0" fontId="100" fillId="44" borderId="77" xfId="0" applyFont="1" applyFill="1" applyBorder="1" applyAlignment="1">
      <alignment horizontal="center" vertical="center" wrapText="1"/>
    </xf>
    <xf numFmtId="0" fontId="100" fillId="44" borderId="78" xfId="0" applyFont="1" applyFill="1" applyBorder="1" applyAlignment="1">
      <alignment horizontal="center" vertical="center" wrapText="1"/>
    </xf>
    <xf numFmtId="0" fontId="100" fillId="44" borderId="79" xfId="0" applyFont="1" applyFill="1" applyBorder="1" applyAlignment="1">
      <alignment horizontal="center" vertical="center" wrapText="1"/>
    </xf>
    <xf numFmtId="0" fontId="100" fillId="44" borderId="0" xfId="0" applyFont="1" applyFill="1" applyAlignment="1">
      <alignment horizontal="center" vertical="center" wrapText="1"/>
    </xf>
    <xf numFmtId="0" fontId="100" fillId="44" borderId="80" xfId="0" applyFont="1" applyFill="1" applyBorder="1" applyAlignment="1">
      <alignment horizontal="center" vertical="center" wrapText="1"/>
    </xf>
    <xf numFmtId="0" fontId="98" fillId="37" borderId="57" xfId="0" applyFont="1" applyFill="1" applyBorder="1" applyAlignment="1">
      <alignment horizontal="center" vertical="center" wrapText="1"/>
    </xf>
    <xf numFmtId="0" fontId="58" fillId="37" borderId="59" xfId="0" applyFont="1" applyFill="1" applyBorder="1" applyAlignment="1">
      <alignment horizontal="center" vertical="center" wrapText="1"/>
    </xf>
    <xf numFmtId="0" fontId="58" fillId="37" borderId="60" xfId="0" applyFont="1" applyFill="1" applyBorder="1" applyAlignment="1">
      <alignment horizontal="center" vertical="center" wrapText="1"/>
    </xf>
    <xf numFmtId="0" fontId="58" fillId="37" borderId="61" xfId="0" applyFont="1" applyFill="1" applyBorder="1" applyAlignment="1">
      <alignment horizontal="center" vertical="center" wrapText="1"/>
    </xf>
    <xf numFmtId="0" fontId="98" fillId="13" borderId="81" xfId="0" applyFont="1" applyFill="1" applyBorder="1" applyAlignment="1" applyProtection="1">
      <alignment horizontal="center" vertical="center"/>
      <protection locked="0"/>
    </xf>
    <xf numFmtId="0" fontId="98" fillId="13" borderId="82" xfId="0" applyFont="1" applyFill="1" applyBorder="1" applyAlignment="1" applyProtection="1">
      <alignment horizontal="center" vertical="center"/>
      <protection locked="0"/>
    </xf>
    <xf numFmtId="0" fontId="121" fillId="45" borderId="31" xfId="0" applyFont="1" applyFill="1" applyBorder="1" applyAlignment="1">
      <alignment horizontal="center" vertical="center"/>
    </xf>
    <xf numFmtId="0" fontId="121" fillId="45" borderId="53" xfId="0" applyFont="1" applyFill="1" applyBorder="1" applyAlignment="1">
      <alignment horizontal="center" vertical="center"/>
    </xf>
    <xf numFmtId="0" fontId="121" fillId="45" borderId="54" xfId="0" applyFont="1" applyFill="1" applyBorder="1" applyAlignment="1">
      <alignment horizontal="center" vertical="center"/>
    </xf>
    <xf numFmtId="0" fontId="87" fillId="2" borderId="64" xfId="0" applyFont="1" applyFill="1" applyBorder="1" applyAlignment="1">
      <alignment horizontal="center" vertical="center"/>
    </xf>
    <xf numFmtId="0" fontId="87" fillId="2" borderId="83" xfId="0" applyFont="1" applyFill="1" applyBorder="1" applyAlignment="1">
      <alignment horizontal="center" vertical="center"/>
    </xf>
    <xf numFmtId="0" fontId="87" fillId="2" borderId="84" xfId="0" applyFont="1" applyFill="1" applyBorder="1" applyAlignment="1">
      <alignment horizontal="center" vertical="center"/>
    </xf>
    <xf numFmtId="0" fontId="92" fillId="13" borderId="0" xfId="0" applyFont="1" applyFill="1" applyAlignment="1" applyProtection="1">
      <alignment horizontal="left" vertical="top"/>
      <protection locked="0"/>
    </xf>
    <xf numFmtId="0" fontId="124" fillId="13" borderId="16" xfId="0" applyFont="1" applyFill="1" applyBorder="1" applyAlignment="1" applyProtection="1">
      <alignment horizontal="center" vertical="center"/>
      <protection locked="0"/>
    </xf>
    <xf numFmtId="0" fontId="124" fillId="13" borderId="17" xfId="0" applyFont="1" applyFill="1" applyBorder="1" applyAlignment="1" applyProtection="1">
      <alignment horizontal="center" vertical="center"/>
      <protection locked="0"/>
    </xf>
    <xf numFmtId="0" fontId="124" fillId="13" borderId="18" xfId="0" applyFont="1" applyFill="1" applyBorder="1" applyAlignment="1" applyProtection="1">
      <alignment horizontal="center" vertical="center"/>
      <protection locked="0"/>
    </xf>
    <xf numFmtId="0" fontId="124" fillId="0" borderId="0" xfId="0" applyFont="1" applyAlignment="1" applyProtection="1">
      <alignment horizontal="center" vertical="center"/>
      <protection locked="0"/>
    </xf>
    <xf numFmtId="0" fontId="124" fillId="13" borderId="0" xfId="0" applyFont="1" applyFill="1" applyAlignment="1" applyProtection="1">
      <alignment horizontal="center" vertical="center"/>
      <protection locked="0"/>
    </xf>
    <xf numFmtId="0" fontId="121" fillId="45" borderId="16" xfId="0" applyFont="1" applyFill="1" applyBorder="1" applyAlignment="1">
      <alignment horizontal="center" vertical="center"/>
    </xf>
    <xf numFmtId="0" fontId="121" fillId="45" borderId="17" xfId="0" applyFont="1" applyFill="1" applyBorder="1" applyAlignment="1">
      <alignment horizontal="center" vertical="center"/>
    </xf>
    <xf numFmtId="0" fontId="121" fillId="45" borderId="18" xfId="0" applyFont="1" applyFill="1" applyBorder="1" applyAlignment="1">
      <alignment horizontal="center" vertical="center"/>
    </xf>
    <xf numFmtId="0" fontId="0" fillId="13" borderId="0" xfId="0" applyFill="1" applyAlignment="1" applyProtection="1">
      <alignment horizontal="left" vertical="top" wrapText="1"/>
      <protection locked="0"/>
    </xf>
    <xf numFmtId="0" fontId="0" fillId="13" borderId="0" xfId="0" applyFill="1" applyAlignment="1" applyProtection="1">
      <alignment horizontal="left" vertical="top"/>
      <protection locked="0"/>
    </xf>
    <xf numFmtId="0" fontId="87" fillId="2" borderId="16" xfId="0" applyFont="1" applyFill="1" applyBorder="1" applyAlignment="1">
      <alignment horizontal="center" vertical="center"/>
    </xf>
    <xf numFmtId="0" fontId="87" fillId="2" borderId="17" xfId="0" applyFont="1" applyFill="1" applyBorder="1" applyAlignment="1">
      <alignment horizontal="center" vertical="center"/>
    </xf>
    <xf numFmtId="0" fontId="87" fillId="2" borderId="18" xfId="0" applyFont="1" applyFill="1" applyBorder="1" applyAlignment="1">
      <alignment horizontal="center" vertical="center"/>
    </xf>
    <xf numFmtId="0" fontId="121" fillId="39" borderId="85" xfId="0" applyFont="1" applyFill="1" applyBorder="1" applyAlignment="1">
      <alignment horizontal="center" vertical="center"/>
    </xf>
    <xf numFmtId="0" fontId="121" fillId="39" borderId="86" xfId="0" applyFont="1" applyFill="1" applyBorder="1" applyAlignment="1">
      <alignment horizontal="center" vertical="center"/>
    </xf>
    <xf numFmtId="0" fontId="121" fillId="39" borderId="87" xfId="0" applyFont="1" applyFill="1" applyBorder="1" applyAlignment="1">
      <alignment horizontal="center" vertical="center"/>
    </xf>
    <xf numFmtId="0" fontId="121" fillId="46" borderId="24" xfId="0" applyFont="1" applyFill="1" applyBorder="1" applyAlignment="1">
      <alignment horizontal="center" vertical="center"/>
    </xf>
    <xf numFmtId="0" fontId="121" fillId="46" borderId="0" xfId="0" applyFont="1" applyFill="1" applyAlignment="1">
      <alignment horizontal="center" vertical="center"/>
    </xf>
    <xf numFmtId="0" fontId="121" fillId="43" borderId="31" xfId="0" applyFont="1" applyFill="1" applyBorder="1" applyAlignment="1">
      <alignment horizontal="center" vertical="center"/>
    </xf>
    <xf numFmtId="0" fontId="121" fillId="43" borderId="53" xfId="0" applyFont="1" applyFill="1" applyBorder="1" applyAlignment="1">
      <alignment horizontal="center" vertical="center"/>
    </xf>
    <xf numFmtId="0" fontId="121" fillId="43" borderId="54" xfId="0" applyFont="1" applyFill="1" applyBorder="1" applyAlignment="1">
      <alignment horizontal="center" vertical="center"/>
    </xf>
    <xf numFmtId="0" fontId="87" fillId="11" borderId="64" xfId="0" applyFont="1" applyFill="1" applyBorder="1" applyAlignment="1">
      <alignment horizontal="center" vertical="center"/>
    </xf>
    <xf numFmtId="0" fontId="87" fillId="11" borderId="83" xfId="0" applyFont="1" applyFill="1" applyBorder="1" applyAlignment="1">
      <alignment horizontal="center" vertical="center"/>
    </xf>
    <xf numFmtId="0" fontId="87" fillId="11" borderId="84" xfId="0" applyFont="1" applyFill="1" applyBorder="1" applyAlignment="1">
      <alignment horizontal="center" vertical="center"/>
    </xf>
    <xf numFmtId="0" fontId="97" fillId="17" borderId="31" xfId="0" applyFont="1" applyFill="1" applyBorder="1" applyAlignment="1">
      <alignment horizontal="center" vertical="center"/>
    </xf>
    <xf numFmtId="0" fontId="97" fillId="17" borderId="53" xfId="0" applyFont="1" applyFill="1" applyBorder="1" applyAlignment="1">
      <alignment horizontal="center" vertical="center"/>
    </xf>
    <xf numFmtId="0" fontId="87" fillId="17" borderId="64" xfId="0" applyFont="1" applyFill="1" applyBorder="1" applyAlignment="1">
      <alignment horizontal="center" vertical="center"/>
    </xf>
    <xf numFmtId="0" fontId="87" fillId="17" borderId="83" xfId="0" applyFont="1" applyFill="1" applyBorder="1" applyAlignment="1">
      <alignment horizontal="center" vertical="center"/>
    </xf>
    <xf numFmtId="0" fontId="87" fillId="17" borderId="84" xfId="0" applyFont="1" applyFill="1" applyBorder="1" applyAlignment="1">
      <alignment horizontal="center" vertical="center"/>
    </xf>
    <xf numFmtId="0" fontId="0" fillId="13" borderId="88" xfId="0" applyFill="1" applyBorder="1" applyAlignment="1" applyProtection="1">
      <alignment horizontal="left" vertical="top" wrapText="1"/>
      <protection locked="0"/>
    </xf>
    <xf numFmtId="0" fontId="88" fillId="19" borderId="0" xfId="0" applyFont="1" applyFill="1" applyAlignment="1">
      <alignment horizontal="right" vertical="center"/>
    </xf>
    <xf numFmtId="0" fontId="87" fillId="36" borderId="64" xfId="0" applyFont="1" applyFill="1" applyBorder="1" applyAlignment="1">
      <alignment horizontal="center" vertical="center"/>
    </xf>
    <xf numFmtId="0" fontId="87" fillId="36" borderId="83" xfId="0" applyFont="1" applyFill="1" applyBorder="1" applyAlignment="1">
      <alignment horizontal="center" vertical="center"/>
    </xf>
    <xf numFmtId="0" fontId="87" fillId="36" borderId="84" xfId="0" applyFont="1" applyFill="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ta" xfId="48"/>
    <cellStyle name="Percent" xfId="49"/>
    <cellStyle name="Ruim"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70">
    <dxf>
      <font>
        <color theme="0"/>
      </font>
      <fill>
        <patternFill>
          <bgColor rgb="FF00B050"/>
        </patternFill>
      </fill>
    </dxf>
    <dxf>
      <fill>
        <patternFill>
          <bgColor theme="7" tint="0.3999499976634979"/>
        </patternFill>
      </fill>
    </dxf>
    <dxf>
      <font>
        <color theme="0"/>
      </font>
      <fill>
        <patternFill>
          <bgColor rgb="FFFF0000"/>
        </patternFill>
      </fill>
    </dxf>
    <dxf>
      <font>
        <color theme="0"/>
      </font>
      <fill>
        <patternFill>
          <bgColor rgb="FF00B050"/>
        </patternFill>
      </fill>
    </dxf>
    <dxf>
      <fill>
        <patternFill>
          <bgColor theme="7" tint="0.3999499976634979"/>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theme="7" tint="0.3999499976634979"/>
        </patternFill>
      </fill>
    </dxf>
    <dxf>
      <font>
        <color theme="0"/>
      </font>
      <fill>
        <patternFill>
          <bgColor rgb="FFFF0000"/>
        </patternFill>
      </fill>
    </dxf>
    <dxf>
      <font>
        <color theme="0"/>
      </font>
      <fill>
        <patternFill>
          <bgColor rgb="FF00B050"/>
        </patternFill>
      </fill>
    </dxf>
    <dxf>
      <fill>
        <patternFill>
          <bgColor theme="7" tint="0.3999499976634979"/>
        </patternFill>
      </fill>
    </dxf>
    <dxf>
      <font>
        <color theme="0"/>
      </font>
      <fill>
        <patternFill>
          <bgColor rgb="FFFF0000"/>
        </patternFill>
      </fill>
    </dxf>
    <dxf>
      <font>
        <color rgb="FF9C0006"/>
      </font>
      <fill>
        <patternFill>
          <bgColor rgb="FFFFC7CE"/>
        </patternFill>
      </fill>
    </dxf>
    <dxf>
      <font>
        <color theme="1"/>
      </font>
      <fill>
        <patternFill>
          <bgColor theme="7" tint="0.3999499976634979"/>
        </patternFill>
      </fill>
    </dxf>
    <dxf>
      <font>
        <color theme="0"/>
      </font>
      <fill>
        <patternFill>
          <bgColor rgb="FF00B050"/>
        </patternFill>
      </fill>
    </dxf>
    <dxf>
      <font>
        <color theme="0"/>
      </font>
      <fill>
        <patternFill>
          <bgColor rgb="FFFF0000"/>
        </patternFill>
      </fill>
    </dxf>
    <dxf>
      <fill>
        <patternFill>
          <bgColor theme="7" tint="0.3999499976634979"/>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1"/>
      </font>
      <fill>
        <patternFill>
          <bgColor theme="7" tint="0.3999499976634979"/>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1"/>
      </font>
      <fill>
        <patternFill>
          <bgColor theme="7" tint="0.3999499976634979"/>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auto="1"/>
      </font>
      <fill>
        <patternFill>
          <bgColor theme="7" tint="0.3999499976634979"/>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1"/>
      </font>
      <fill>
        <patternFill>
          <bgColor theme="7" tint="0.3999499976634979"/>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theme="7" tint="0.3999499976634979"/>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1"/>
      </font>
      <fill>
        <patternFill>
          <bgColor theme="7" tint="0.3999499976634979"/>
        </patternFill>
      </fill>
    </dxf>
    <dxf>
      <font>
        <color theme="0"/>
      </font>
      <fill>
        <patternFill>
          <bgColor rgb="FF00B050"/>
        </patternFill>
      </fill>
    </dxf>
    <dxf>
      <font>
        <color theme="0"/>
      </font>
      <fill>
        <patternFill>
          <bgColor rgb="FF00B050"/>
        </patternFill>
      </fill>
      <border/>
    </dxf>
    <dxf>
      <font>
        <color theme="0"/>
      </font>
      <fill>
        <patternFill>
          <bgColor rgb="FFFF0000"/>
        </patternFill>
      </fill>
      <border/>
    </dxf>
    <dxf>
      <font>
        <color auto="1"/>
      </font>
      <fill>
        <patternFill>
          <bgColor theme="7" tint="0.3999499976634979"/>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800100</xdr:colOff>
      <xdr:row>1</xdr:row>
      <xdr:rowOff>276225</xdr:rowOff>
    </xdr:to>
    <xdr:pic>
      <xdr:nvPicPr>
        <xdr:cNvPr id="1" name="Imagem 1"/>
        <xdr:cNvPicPr preferRelativeResize="1">
          <a:picLocks noChangeAspect="1"/>
        </xdr:cNvPicPr>
      </xdr:nvPicPr>
      <xdr:blipFill>
        <a:blip r:embed="rId1"/>
        <a:srcRect t="20132"/>
        <a:stretch>
          <a:fillRect/>
        </a:stretch>
      </xdr:blipFill>
      <xdr:spPr>
        <a:xfrm>
          <a:off x="209550" y="180975"/>
          <a:ext cx="771525" cy="247650"/>
        </a:xfrm>
        <a:prstGeom prst="rect">
          <a:avLst/>
        </a:prstGeom>
        <a:noFill/>
        <a:ln w="9525" cmpd="sng">
          <a:noFill/>
        </a:ln>
      </xdr:spPr>
    </xdr:pic>
    <xdr:clientData/>
  </xdr:twoCellAnchor>
  <xdr:twoCellAnchor editAs="oneCell">
    <xdr:from>
      <xdr:col>1</xdr:col>
      <xdr:colOff>28575</xdr:colOff>
      <xdr:row>1</xdr:row>
      <xdr:rowOff>28575</xdr:rowOff>
    </xdr:from>
    <xdr:to>
      <xdr:col>1</xdr:col>
      <xdr:colOff>800100</xdr:colOff>
      <xdr:row>1</xdr:row>
      <xdr:rowOff>276225</xdr:rowOff>
    </xdr:to>
    <xdr:pic>
      <xdr:nvPicPr>
        <xdr:cNvPr id="2" name="Imagem 2"/>
        <xdr:cNvPicPr preferRelativeResize="1">
          <a:picLocks noChangeAspect="1"/>
        </xdr:cNvPicPr>
      </xdr:nvPicPr>
      <xdr:blipFill>
        <a:blip r:embed="rId1"/>
        <a:srcRect t="20132"/>
        <a:stretch>
          <a:fillRect/>
        </a:stretch>
      </xdr:blipFill>
      <xdr:spPr>
        <a:xfrm>
          <a:off x="209550" y="180975"/>
          <a:ext cx="7715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809625</xdr:colOff>
      <xdr:row>1</xdr:row>
      <xdr:rowOff>285750</xdr:rowOff>
    </xdr:to>
    <xdr:pic>
      <xdr:nvPicPr>
        <xdr:cNvPr id="1" name="Imagem 3"/>
        <xdr:cNvPicPr preferRelativeResize="1">
          <a:picLocks noChangeAspect="1"/>
        </xdr:cNvPicPr>
      </xdr:nvPicPr>
      <xdr:blipFill>
        <a:blip r:embed="rId1"/>
        <a:srcRect t="20132"/>
        <a:stretch>
          <a:fillRect/>
        </a:stretch>
      </xdr:blipFill>
      <xdr:spPr>
        <a:xfrm>
          <a:off x="219075" y="190500"/>
          <a:ext cx="771525" cy="247650"/>
        </a:xfrm>
        <a:prstGeom prst="rect">
          <a:avLst/>
        </a:prstGeom>
        <a:noFill/>
        <a:ln w="9525" cmpd="sng">
          <a:noFill/>
        </a:ln>
      </xdr:spPr>
    </xdr:pic>
    <xdr:clientData/>
  </xdr:twoCellAnchor>
  <xdr:twoCellAnchor editAs="oneCell">
    <xdr:from>
      <xdr:col>6</xdr:col>
      <xdr:colOff>38100</xdr:colOff>
      <xdr:row>1</xdr:row>
      <xdr:rowOff>38100</xdr:rowOff>
    </xdr:from>
    <xdr:to>
      <xdr:col>6</xdr:col>
      <xdr:colOff>847725</xdr:colOff>
      <xdr:row>1</xdr:row>
      <xdr:rowOff>285750</xdr:rowOff>
    </xdr:to>
    <xdr:pic>
      <xdr:nvPicPr>
        <xdr:cNvPr id="2" name="Imagem 4"/>
        <xdr:cNvPicPr preferRelativeResize="1">
          <a:picLocks noChangeAspect="1"/>
        </xdr:cNvPicPr>
      </xdr:nvPicPr>
      <xdr:blipFill>
        <a:blip r:embed="rId1"/>
        <a:srcRect t="20132"/>
        <a:stretch>
          <a:fillRect/>
        </a:stretch>
      </xdr:blipFill>
      <xdr:spPr>
        <a:xfrm>
          <a:off x="5562600" y="190500"/>
          <a:ext cx="809625" cy="247650"/>
        </a:xfrm>
        <a:prstGeom prst="rect">
          <a:avLst/>
        </a:prstGeom>
        <a:noFill/>
        <a:ln w="9525" cmpd="sng">
          <a:noFill/>
        </a:ln>
      </xdr:spPr>
    </xdr:pic>
    <xdr:clientData/>
  </xdr:twoCellAnchor>
  <xdr:twoCellAnchor editAs="oneCell">
    <xdr:from>
      <xdr:col>1</xdr:col>
      <xdr:colOff>38100</xdr:colOff>
      <xdr:row>1</xdr:row>
      <xdr:rowOff>38100</xdr:rowOff>
    </xdr:from>
    <xdr:to>
      <xdr:col>1</xdr:col>
      <xdr:colOff>809625</xdr:colOff>
      <xdr:row>1</xdr:row>
      <xdr:rowOff>285750</xdr:rowOff>
    </xdr:to>
    <xdr:pic>
      <xdr:nvPicPr>
        <xdr:cNvPr id="3" name="Imagem 5"/>
        <xdr:cNvPicPr preferRelativeResize="1">
          <a:picLocks noChangeAspect="1"/>
        </xdr:cNvPicPr>
      </xdr:nvPicPr>
      <xdr:blipFill>
        <a:blip r:embed="rId1"/>
        <a:srcRect t="20132"/>
        <a:stretch>
          <a:fillRect/>
        </a:stretch>
      </xdr:blipFill>
      <xdr:spPr>
        <a:xfrm>
          <a:off x="219075" y="190500"/>
          <a:ext cx="771525" cy="247650"/>
        </a:xfrm>
        <a:prstGeom prst="rect">
          <a:avLst/>
        </a:prstGeom>
        <a:noFill/>
        <a:ln w="9525" cmpd="sng">
          <a:noFill/>
        </a:ln>
      </xdr:spPr>
    </xdr:pic>
    <xdr:clientData/>
  </xdr:twoCellAnchor>
  <xdr:twoCellAnchor editAs="oneCell">
    <xdr:from>
      <xdr:col>6</xdr:col>
      <xdr:colOff>38100</xdr:colOff>
      <xdr:row>1</xdr:row>
      <xdr:rowOff>38100</xdr:rowOff>
    </xdr:from>
    <xdr:to>
      <xdr:col>6</xdr:col>
      <xdr:colOff>847725</xdr:colOff>
      <xdr:row>1</xdr:row>
      <xdr:rowOff>285750</xdr:rowOff>
    </xdr:to>
    <xdr:pic>
      <xdr:nvPicPr>
        <xdr:cNvPr id="4" name="Imagem 6"/>
        <xdr:cNvPicPr preferRelativeResize="1">
          <a:picLocks noChangeAspect="1"/>
        </xdr:cNvPicPr>
      </xdr:nvPicPr>
      <xdr:blipFill>
        <a:blip r:embed="rId1"/>
        <a:srcRect t="20132"/>
        <a:stretch>
          <a:fillRect/>
        </a:stretch>
      </xdr:blipFill>
      <xdr:spPr>
        <a:xfrm>
          <a:off x="5562600" y="190500"/>
          <a:ext cx="8096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ilha14">
    <tabColor theme="1" tint="0.04998999834060669"/>
  </sheetPr>
  <dimension ref="A1:N26"/>
  <sheetViews>
    <sheetView showGridLines="0" tabSelected="1" zoomScalePageLayoutView="0" workbookViewId="0" topLeftCell="A1">
      <selection activeCell="B2" sqref="B2:L2"/>
    </sheetView>
  </sheetViews>
  <sheetFormatPr defaultColWidth="0" defaultRowHeight="0" customHeight="1" zeroHeight="1"/>
  <cols>
    <col min="1" max="1" width="2.7109375" style="143" customWidth="1"/>
    <col min="2" max="2" width="15.7109375" style="97" customWidth="1"/>
    <col min="3" max="9" width="15.7109375" style="98" customWidth="1"/>
    <col min="10" max="11" width="15.7109375" style="99" customWidth="1"/>
    <col min="12" max="12" width="15.7109375" style="98" customWidth="1"/>
    <col min="13" max="13" width="7.421875" style="143" customWidth="1"/>
    <col min="14" max="14" width="2.7109375" style="143" customWidth="1"/>
    <col min="15" max="18" width="15.7109375" style="98" hidden="1" customWidth="1"/>
    <col min="19" max="16384" width="9.140625" style="98" hidden="1" customWidth="1"/>
  </cols>
  <sheetData>
    <row r="1" spans="2:11" s="143" customFormat="1" ht="12" customHeight="1">
      <c r="B1" s="142"/>
      <c r="J1" s="144"/>
      <c r="K1" s="144"/>
    </row>
    <row r="2" spans="1:14" s="100" customFormat="1" ht="24.75" customHeight="1">
      <c r="A2" s="145"/>
      <c r="B2" s="310" t="s">
        <v>0</v>
      </c>
      <c r="C2" s="310"/>
      <c r="D2" s="310"/>
      <c r="E2" s="310"/>
      <c r="F2" s="310"/>
      <c r="G2" s="310"/>
      <c r="H2" s="310"/>
      <c r="I2" s="310"/>
      <c r="J2" s="310"/>
      <c r="K2" s="310"/>
      <c r="L2" s="310"/>
      <c r="M2" s="146"/>
      <c r="N2" s="145"/>
    </row>
    <row r="3" spans="2:13" ht="34.5" customHeight="1">
      <c r="B3" s="250" t="s">
        <v>1</v>
      </c>
      <c r="C3" s="311" t="s">
        <v>2</v>
      </c>
      <c r="D3" s="311"/>
      <c r="E3" s="311"/>
      <c r="F3" s="311"/>
      <c r="G3" s="311"/>
      <c r="H3" s="311"/>
      <c r="I3" s="311"/>
      <c r="J3" s="311"/>
      <c r="K3" s="311"/>
      <c r="L3" s="311"/>
      <c r="M3" s="147"/>
    </row>
    <row r="4" spans="2:13" ht="34.5" customHeight="1">
      <c r="B4" s="251">
        <v>1</v>
      </c>
      <c r="C4" s="315" t="s">
        <v>3</v>
      </c>
      <c r="D4" s="316"/>
      <c r="E4" s="316"/>
      <c r="F4" s="316"/>
      <c r="G4" s="316"/>
      <c r="H4" s="316"/>
      <c r="I4" s="316"/>
      <c r="J4" s="316"/>
      <c r="K4" s="316"/>
      <c r="L4" s="317"/>
      <c r="M4" s="309"/>
    </row>
    <row r="5" spans="2:13" ht="34.5" customHeight="1">
      <c r="B5" s="251">
        <v>2</v>
      </c>
      <c r="C5" s="312" t="s">
        <v>4</v>
      </c>
      <c r="D5" s="313"/>
      <c r="E5" s="313"/>
      <c r="F5" s="313"/>
      <c r="G5" s="313"/>
      <c r="H5" s="313"/>
      <c r="I5" s="313"/>
      <c r="J5" s="313"/>
      <c r="K5" s="313"/>
      <c r="L5" s="314"/>
      <c r="M5" s="309"/>
    </row>
    <row r="6" spans="2:13" ht="34.5" customHeight="1">
      <c r="B6" s="251">
        <v>3</v>
      </c>
      <c r="C6" s="312" t="s">
        <v>5</v>
      </c>
      <c r="D6" s="313"/>
      <c r="E6" s="313"/>
      <c r="F6" s="313"/>
      <c r="G6" s="313"/>
      <c r="H6" s="313"/>
      <c r="I6" s="313"/>
      <c r="J6" s="313"/>
      <c r="K6" s="313"/>
      <c r="L6" s="314"/>
      <c r="M6" s="309"/>
    </row>
    <row r="7" spans="2:13" ht="34.5" customHeight="1">
      <c r="B7" s="251">
        <v>4</v>
      </c>
      <c r="C7" s="306" t="s">
        <v>6</v>
      </c>
      <c r="D7" s="307"/>
      <c r="E7" s="307"/>
      <c r="F7" s="307"/>
      <c r="G7" s="307"/>
      <c r="H7" s="307"/>
      <c r="I7" s="307"/>
      <c r="J7" s="307"/>
      <c r="K7" s="307"/>
      <c r="L7" s="308"/>
      <c r="M7" s="309"/>
    </row>
    <row r="8" spans="2:13" ht="34.5" customHeight="1">
      <c r="B8" s="251">
        <v>5</v>
      </c>
      <c r="C8" s="312" t="s">
        <v>7</v>
      </c>
      <c r="D8" s="313"/>
      <c r="E8" s="313"/>
      <c r="F8" s="313"/>
      <c r="G8" s="313"/>
      <c r="H8" s="313"/>
      <c r="I8" s="313"/>
      <c r="J8" s="313"/>
      <c r="K8" s="313"/>
      <c r="L8" s="314"/>
      <c r="M8" s="309"/>
    </row>
    <row r="9" spans="2:13" ht="34.5" customHeight="1">
      <c r="B9" s="252">
        <v>6</v>
      </c>
      <c r="C9" s="306" t="s">
        <v>8</v>
      </c>
      <c r="D9" s="307"/>
      <c r="E9" s="307"/>
      <c r="F9" s="307"/>
      <c r="G9" s="307"/>
      <c r="H9" s="307"/>
      <c r="I9" s="307"/>
      <c r="J9" s="307"/>
      <c r="K9" s="307"/>
      <c r="L9" s="308"/>
      <c r="M9" s="309"/>
    </row>
    <row r="10" spans="2:13" ht="34.5" customHeight="1">
      <c r="B10" s="252">
        <v>7</v>
      </c>
      <c r="C10" s="306" t="s">
        <v>9</v>
      </c>
      <c r="D10" s="307"/>
      <c r="E10" s="307"/>
      <c r="F10" s="307"/>
      <c r="G10" s="307"/>
      <c r="H10" s="307"/>
      <c r="I10" s="307"/>
      <c r="J10" s="307"/>
      <c r="K10" s="307"/>
      <c r="L10" s="308"/>
      <c r="M10" s="309"/>
    </row>
    <row r="11" spans="2:13" ht="44.25" customHeight="1">
      <c r="B11" s="252">
        <v>8</v>
      </c>
      <c r="C11" s="306" t="s">
        <v>10</v>
      </c>
      <c r="D11" s="307"/>
      <c r="E11" s="307"/>
      <c r="F11" s="307"/>
      <c r="G11" s="307"/>
      <c r="H11" s="307"/>
      <c r="I11" s="307"/>
      <c r="J11" s="307"/>
      <c r="K11" s="307"/>
      <c r="L11" s="308"/>
      <c r="M11" s="309"/>
    </row>
    <row r="12" spans="2:13" ht="34.5" customHeight="1">
      <c r="B12" s="252">
        <v>9</v>
      </c>
      <c r="C12" s="306" t="s">
        <v>11</v>
      </c>
      <c r="D12" s="307"/>
      <c r="E12" s="307"/>
      <c r="F12" s="307"/>
      <c r="G12" s="307"/>
      <c r="H12" s="307"/>
      <c r="I12" s="307"/>
      <c r="J12" s="307"/>
      <c r="K12" s="307"/>
      <c r="L12" s="308"/>
      <c r="M12" s="309"/>
    </row>
    <row r="13" spans="2:13" ht="34.5" customHeight="1">
      <c r="B13" s="252">
        <v>10</v>
      </c>
      <c r="C13" s="306" t="s">
        <v>12</v>
      </c>
      <c r="D13" s="307"/>
      <c r="E13" s="307"/>
      <c r="F13" s="307"/>
      <c r="G13" s="307"/>
      <c r="H13" s="307"/>
      <c r="I13" s="307"/>
      <c r="J13" s="307"/>
      <c r="K13" s="307"/>
      <c r="L13" s="308"/>
      <c r="M13" s="309"/>
    </row>
    <row r="14" spans="2:13" ht="34.5" customHeight="1">
      <c r="B14" s="252">
        <v>11</v>
      </c>
      <c r="C14" s="306" t="s">
        <v>13</v>
      </c>
      <c r="D14" s="307"/>
      <c r="E14" s="307"/>
      <c r="F14" s="307"/>
      <c r="G14" s="307"/>
      <c r="H14" s="307"/>
      <c r="I14" s="307"/>
      <c r="J14" s="307"/>
      <c r="K14" s="307"/>
      <c r="L14" s="308"/>
      <c r="M14" s="309"/>
    </row>
    <row r="15" spans="2:13" ht="34.5" customHeight="1">
      <c r="B15" s="252">
        <v>12</v>
      </c>
      <c r="C15" s="306" t="s">
        <v>14</v>
      </c>
      <c r="D15" s="307"/>
      <c r="E15" s="307"/>
      <c r="F15" s="307"/>
      <c r="G15" s="307"/>
      <c r="H15" s="307"/>
      <c r="I15" s="307"/>
      <c r="J15" s="307"/>
      <c r="K15" s="307"/>
      <c r="L15" s="308"/>
      <c r="M15" s="309"/>
    </row>
    <row r="16" spans="2:13" ht="34.5" customHeight="1">
      <c r="B16" s="252">
        <v>13</v>
      </c>
      <c r="C16" s="306" t="s">
        <v>15</v>
      </c>
      <c r="D16" s="307"/>
      <c r="E16" s="307"/>
      <c r="F16" s="307"/>
      <c r="G16" s="307"/>
      <c r="H16" s="307"/>
      <c r="I16" s="307"/>
      <c r="J16" s="307"/>
      <c r="K16" s="307"/>
      <c r="L16" s="308"/>
      <c r="M16" s="309"/>
    </row>
    <row r="17" spans="2:13" ht="34.5" customHeight="1">
      <c r="B17" s="252">
        <v>14</v>
      </c>
      <c r="C17" s="306" t="s">
        <v>16</v>
      </c>
      <c r="D17" s="307"/>
      <c r="E17" s="307"/>
      <c r="F17" s="307"/>
      <c r="G17" s="307"/>
      <c r="H17" s="307"/>
      <c r="I17" s="307"/>
      <c r="J17" s="307"/>
      <c r="K17" s="307"/>
      <c r="L17" s="308"/>
      <c r="M17" s="309"/>
    </row>
    <row r="18" spans="2:13" ht="34.5" customHeight="1">
      <c r="B18" s="252">
        <v>15</v>
      </c>
      <c r="C18" s="306" t="s">
        <v>17</v>
      </c>
      <c r="D18" s="307"/>
      <c r="E18" s="307"/>
      <c r="F18" s="307"/>
      <c r="G18" s="307"/>
      <c r="H18" s="307"/>
      <c r="I18" s="307"/>
      <c r="J18" s="307"/>
      <c r="K18" s="307"/>
      <c r="L18" s="308"/>
      <c r="M18" s="309"/>
    </row>
    <row r="19" spans="2:13" ht="73.5" customHeight="1">
      <c r="B19" s="252">
        <v>16</v>
      </c>
      <c r="C19" s="306" t="s">
        <v>18</v>
      </c>
      <c r="D19" s="307"/>
      <c r="E19" s="307"/>
      <c r="F19" s="307"/>
      <c r="G19" s="307"/>
      <c r="H19" s="307"/>
      <c r="I19" s="307"/>
      <c r="J19" s="307"/>
      <c r="K19" s="307"/>
      <c r="L19" s="308"/>
      <c r="M19" s="309"/>
    </row>
    <row r="20" spans="3:5" ht="15" customHeight="1" hidden="1">
      <c r="C20" s="100"/>
      <c r="D20" s="97"/>
      <c r="E20" s="97"/>
    </row>
    <row r="21" spans="3:5" ht="34.5" customHeight="1" hidden="1">
      <c r="C21" s="97"/>
      <c r="D21" s="97"/>
      <c r="E21" s="97"/>
    </row>
    <row r="22" spans="3:5" ht="34.5" customHeight="1" hidden="1">
      <c r="C22" s="97"/>
      <c r="D22" s="97"/>
      <c r="E22" s="97"/>
    </row>
    <row r="23" spans="3:5" ht="34.5" customHeight="1" hidden="1">
      <c r="C23" s="97"/>
      <c r="D23" s="97"/>
      <c r="E23" s="97"/>
    </row>
    <row r="24" spans="3:5" ht="34.5" customHeight="1" hidden="1">
      <c r="C24" s="97"/>
      <c r="D24" s="97"/>
      <c r="E24" s="97"/>
    </row>
    <row r="25" spans="3:5" ht="34.5" customHeight="1" hidden="1">
      <c r="C25" s="97"/>
      <c r="D25" s="97"/>
      <c r="E25" s="97"/>
    </row>
    <row r="26" spans="3:5" ht="34.5" customHeight="1" hidden="1">
      <c r="C26" s="97"/>
      <c r="D26" s="97"/>
      <c r="E26" s="97"/>
    </row>
    <row r="27" ht="34.5" customHeight="1" hidden="1"/>
    <row r="28" ht="34.5" customHeight="1" hidden="1"/>
    <row r="29" ht="34.5" customHeight="1" hidden="1"/>
    <row r="30" ht="34.5" customHeight="1" hidden="1"/>
    <row r="31" ht="34.5" customHeight="1" hidden="1"/>
    <row r="32" ht="34.5" customHeight="1" hidden="1"/>
    <row r="33" ht="34.5" customHeight="1" hidden="1"/>
    <row r="34" ht="34.5" customHeight="1" hidden="1"/>
    <row r="35" ht="34.5" customHeight="1" hidden="1"/>
    <row r="36" ht="34.5" customHeight="1" hidden="1"/>
    <row r="37" ht="34.5" customHeight="1" hidden="1"/>
    <row r="38" ht="34.5" customHeight="1" hidden="1"/>
  </sheetData>
  <sheetProtection sheet="1" objects="1" scenarios="1"/>
  <mergeCells count="19">
    <mergeCell ref="B2:L2"/>
    <mergeCell ref="C3:L3"/>
    <mergeCell ref="C8:L8"/>
    <mergeCell ref="C19:L19"/>
    <mergeCell ref="C13:L13"/>
    <mergeCell ref="C7:L7"/>
    <mergeCell ref="C4:L4"/>
    <mergeCell ref="C6:L6"/>
    <mergeCell ref="C5:L5"/>
    <mergeCell ref="C10:L10"/>
    <mergeCell ref="C11:L11"/>
    <mergeCell ref="C9:L9"/>
    <mergeCell ref="C14:L14"/>
    <mergeCell ref="C15:L15"/>
    <mergeCell ref="C16:L16"/>
    <mergeCell ref="C17:L17"/>
    <mergeCell ref="C18:L18"/>
    <mergeCell ref="C12:L12"/>
    <mergeCell ref="M4:M19"/>
  </mergeCells>
  <printOptions/>
  <pageMargins left="0.511811024" right="0.511811024" top="0.787401575" bottom="0.787401575" header="0.31496062" footer="0.31496062"/>
  <pageSetup orientation="portrait" paperSize="9" r:id="rId2"/>
  <headerFooter>
    <oddFooter>&amp;R
&amp;1#&amp;"Calibri"&amp;10&amp;K000000 Classificação: Direcionado</oddFooter>
  </headerFooter>
  <drawing r:id="rId1"/>
</worksheet>
</file>

<file path=xl/worksheets/sheet10.xml><?xml version="1.0" encoding="utf-8"?>
<worksheet xmlns="http://schemas.openxmlformats.org/spreadsheetml/2006/main" xmlns:r="http://schemas.openxmlformats.org/officeDocument/2006/relationships">
  <sheetPr codeName="Planilha11">
    <tabColor theme="4" tint="-0.4999699890613556"/>
  </sheetPr>
  <dimension ref="A1:H29"/>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
      <c r="H1" s="11"/>
    </row>
    <row r="2" spans="1:8" s="4" customFormat="1" ht="24.75" customHeight="1">
      <c r="A2" s="10"/>
      <c r="B2" s="383" t="s">
        <v>121</v>
      </c>
      <c r="C2" s="384"/>
      <c r="D2" s="384"/>
      <c r="E2" s="384"/>
      <c r="F2" s="384"/>
      <c r="G2" s="384"/>
      <c r="H2" s="385"/>
    </row>
    <row r="3" spans="1:8" s="4" customFormat="1" ht="24.75" customHeight="1">
      <c r="A3" s="10"/>
      <c r="B3" s="278" t="s">
        <v>44</v>
      </c>
      <c r="C3" s="374" t="s">
        <v>95</v>
      </c>
      <c r="D3" s="375"/>
      <c r="E3" s="375"/>
      <c r="F3" s="375"/>
      <c r="G3" s="375"/>
      <c r="H3" s="376"/>
    </row>
    <row r="4" spans="1:8" s="4" customFormat="1" ht="34.5" customHeight="1">
      <c r="A4" s="10"/>
      <c r="B4" s="2" t="s">
        <v>96</v>
      </c>
      <c r="C4" s="14" t="s">
        <v>97</v>
      </c>
      <c r="D4" s="14"/>
      <c r="F4" s="14"/>
      <c r="G4" s="14" t="s">
        <v>98</v>
      </c>
      <c r="H4" s="107" t="s">
        <v>99</v>
      </c>
    </row>
    <row r="5" spans="1:8" s="4" customFormat="1" ht="34.5" customHeight="1">
      <c r="A5" s="10"/>
      <c r="B5" s="175" t="s">
        <v>192</v>
      </c>
      <c r="C5" s="134"/>
      <c r="D5" s="134"/>
      <c r="E5" s="134"/>
      <c r="F5" s="134"/>
      <c r="G5" s="134"/>
      <c r="H5" s="106">
        <f>IF(B6=1,"2,0",0)</f>
        <v>0</v>
      </c>
    </row>
    <row r="6" spans="1:8" s="4" customFormat="1" ht="34.5" customHeight="1" hidden="1">
      <c r="A6" s="10"/>
      <c r="B6" s="7">
        <v>0</v>
      </c>
      <c r="H6" s="106"/>
    </row>
    <row r="7" spans="1:8" s="4" customFormat="1" ht="34.5" customHeight="1">
      <c r="A7" s="10"/>
      <c r="B7" s="215" t="s">
        <v>193</v>
      </c>
      <c r="C7" s="14" t="s">
        <v>97</v>
      </c>
      <c r="D7" s="14"/>
      <c r="F7" s="14"/>
      <c r="G7" s="14" t="s">
        <v>98</v>
      </c>
      <c r="H7" s="108"/>
    </row>
    <row r="8" spans="1:8" s="4" customFormat="1" ht="34.5" customHeight="1">
      <c r="A8" s="10"/>
      <c r="B8" s="217" t="s">
        <v>194</v>
      </c>
      <c r="C8" s="134"/>
      <c r="D8" s="134"/>
      <c r="E8" s="134"/>
      <c r="F8" s="134"/>
      <c r="G8" s="134"/>
      <c r="H8" s="106">
        <f>IF(B9=1,"3,0",0)</f>
        <v>0</v>
      </c>
    </row>
    <row r="9" spans="1:8" s="4" customFormat="1" ht="34.5" customHeight="1" hidden="1">
      <c r="A9" s="10"/>
      <c r="B9" s="7">
        <v>0</v>
      </c>
      <c r="H9" s="109"/>
    </row>
    <row r="10" spans="1:8" s="4" customFormat="1" ht="34.5" customHeight="1">
      <c r="A10" s="10"/>
      <c r="B10" s="2" t="s">
        <v>105</v>
      </c>
      <c r="C10" s="14" t="s">
        <v>97</v>
      </c>
      <c r="D10" s="14"/>
      <c r="F10" s="14"/>
      <c r="G10" s="14" t="s">
        <v>98</v>
      </c>
      <c r="H10" s="109"/>
    </row>
    <row r="11" spans="1:8" s="4" customFormat="1" ht="34.5" customHeight="1">
      <c r="A11" s="10"/>
      <c r="B11" s="175" t="s">
        <v>195</v>
      </c>
      <c r="C11" s="134"/>
      <c r="D11" s="134"/>
      <c r="E11" s="134"/>
      <c r="F11" s="134"/>
      <c r="G11" s="134"/>
      <c r="H11" s="106">
        <f>IF(B12=1,"2,0",0)</f>
        <v>0</v>
      </c>
    </row>
    <row r="12" spans="1:8" s="4" customFormat="1" ht="34.5" customHeight="1" hidden="1">
      <c r="A12" s="10"/>
      <c r="B12" s="7">
        <v>0</v>
      </c>
      <c r="H12" s="109"/>
    </row>
    <row r="13" spans="1:8" s="4" customFormat="1" ht="34.5" customHeight="1">
      <c r="A13" s="10"/>
      <c r="B13" s="2" t="s">
        <v>108</v>
      </c>
      <c r="C13" s="14" t="s">
        <v>97</v>
      </c>
      <c r="D13" s="14"/>
      <c r="F13" s="14"/>
      <c r="G13" s="14" t="s">
        <v>98</v>
      </c>
      <c r="H13" s="109"/>
    </row>
    <row r="14" spans="1:8" s="4" customFormat="1" ht="34.5" customHeight="1">
      <c r="A14" s="10"/>
      <c r="B14" s="213" t="s">
        <v>196</v>
      </c>
      <c r="C14" s="134"/>
      <c r="D14" s="134"/>
      <c r="E14" s="134"/>
      <c r="F14" s="134"/>
      <c r="G14" s="134"/>
      <c r="H14" s="106">
        <f>IF(B15=1,"2,0",0)</f>
        <v>0</v>
      </c>
    </row>
    <row r="15" spans="1:8" s="4" customFormat="1" ht="34.5" customHeight="1" hidden="1">
      <c r="A15" s="10"/>
      <c r="B15" s="15">
        <v>0</v>
      </c>
      <c r="H15" s="109"/>
    </row>
    <row r="16" spans="1:8" s="4" customFormat="1" ht="34.5" customHeight="1">
      <c r="A16" s="10"/>
      <c r="B16" s="2" t="s">
        <v>110</v>
      </c>
      <c r="C16" s="14" t="s">
        <v>97</v>
      </c>
      <c r="D16" s="14"/>
      <c r="F16" s="14"/>
      <c r="G16" s="14" t="s">
        <v>98</v>
      </c>
      <c r="H16" s="109"/>
    </row>
    <row r="17" spans="1:8" s="4" customFormat="1" ht="34.5" customHeight="1">
      <c r="A17" s="10"/>
      <c r="B17" s="175" t="s">
        <v>197</v>
      </c>
      <c r="C17" s="134"/>
      <c r="D17" s="134"/>
      <c r="E17" s="134"/>
      <c r="F17" s="134"/>
      <c r="G17" s="134"/>
      <c r="H17" s="106">
        <f>IF(B18=1,"2,0",0)</f>
        <v>0</v>
      </c>
    </row>
    <row r="18" spans="1:8" s="4" customFormat="1" ht="34.5" customHeight="1" hidden="1">
      <c r="A18" s="10"/>
      <c r="B18" s="7">
        <v>0</v>
      </c>
      <c r="H18" s="224"/>
    </row>
    <row r="19" spans="2:8" ht="34.5" customHeight="1">
      <c r="B19" s="2" t="s">
        <v>112</v>
      </c>
      <c r="C19" s="14" t="s">
        <v>97</v>
      </c>
      <c r="D19" s="14"/>
      <c r="E19" s="4"/>
      <c r="F19" s="14"/>
      <c r="G19" s="14" t="s">
        <v>98</v>
      </c>
      <c r="H19" s="224"/>
    </row>
    <row r="20" spans="2:8" ht="45">
      <c r="B20" s="175" t="s">
        <v>198</v>
      </c>
      <c r="C20" s="134"/>
      <c r="D20" s="134"/>
      <c r="E20" s="134"/>
      <c r="F20" s="134"/>
      <c r="G20" s="134"/>
      <c r="H20" s="106">
        <f>IF(B21=1,"1,0",0)</f>
        <v>0</v>
      </c>
    </row>
    <row r="21" spans="2:8" ht="34.5" customHeight="1" hidden="1">
      <c r="B21" s="221">
        <v>0</v>
      </c>
      <c r="C21" s="4"/>
      <c r="D21" s="4"/>
      <c r="E21" s="4"/>
      <c r="F21" s="4"/>
      <c r="G21" s="4"/>
      <c r="H21" s="119"/>
    </row>
    <row r="22" spans="2:8" ht="34.5" customHeight="1">
      <c r="B22" s="8"/>
      <c r="C22" s="4"/>
      <c r="D22" s="4"/>
      <c r="E22" s="4"/>
      <c r="F22" s="4"/>
      <c r="G22" s="4"/>
      <c r="H22" s="119"/>
    </row>
    <row r="23" spans="2:8" ht="15" customHeight="1">
      <c r="B23" s="24" t="s">
        <v>117</v>
      </c>
      <c r="C23" s="4"/>
      <c r="D23" s="4"/>
      <c r="E23" s="4"/>
      <c r="F23" s="4"/>
      <c r="G23" s="4"/>
      <c r="H23" s="12"/>
    </row>
    <row r="24" spans="2:8" ht="34.5" customHeight="1">
      <c r="B24" s="387"/>
      <c r="C24" s="387"/>
      <c r="D24" s="387"/>
      <c r="E24" s="387"/>
      <c r="F24" s="387"/>
      <c r="G24" s="387"/>
      <c r="H24" s="387"/>
    </row>
    <row r="25" spans="2:8" ht="34.5" customHeight="1">
      <c r="B25" s="387"/>
      <c r="C25" s="387"/>
      <c r="D25" s="387"/>
      <c r="E25" s="387"/>
      <c r="F25" s="387"/>
      <c r="G25" s="387"/>
      <c r="H25" s="387"/>
    </row>
    <row r="26" spans="2:8" ht="34.5" customHeight="1">
      <c r="B26" s="387"/>
      <c r="C26" s="387"/>
      <c r="D26" s="387"/>
      <c r="E26" s="387"/>
      <c r="F26" s="387"/>
      <c r="G26" s="387"/>
      <c r="H26" s="387"/>
    </row>
    <row r="27" spans="2:8" ht="34.5" customHeight="1">
      <c r="B27" s="387"/>
      <c r="C27" s="387"/>
      <c r="D27" s="387"/>
      <c r="E27" s="387"/>
      <c r="F27" s="387"/>
      <c r="G27" s="387"/>
      <c r="H27" s="387"/>
    </row>
    <row r="28" spans="2:8" ht="34.5" customHeight="1">
      <c r="B28" s="281" t="s">
        <v>118</v>
      </c>
      <c r="C28" s="282" t="str">
        <f>B3</f>
        <v>QUALITY MANAGEMENT</v>
      </c>
      <c r="D28" s="283"/>
      <c r="E28" s="283"/>
      <c r="F28" s="283"/>
      <c r="G28" s="286" t="s">
        <v>119</v>
      </c>
      <c r="H28" s="26">
        <f>SUM(H20+H17+H14+H11+H8+H5)</f>
        <v>0</v>
      </c>
    </row>
    <row r="29" spans="2:8" ht="34.5" customHeight="1">
      <c r="B29"/>
      <c r="C29"/>
      <c r="D29"/>
      <c r="E29"/>
      <c r="F29" s="284" t="s">
        <v>191</v>
      </c>
      <c r="G29" s="285"/>
      <c r="H29" s="25">
        <v>12</v>
      </c>
    </row>
    <row r="30" ht="15" customHeight="1"/>
  </sheetData>
  <sheetProtection password="B189" sheet="1" objects="1" scenarios="1"/>
  <mergeCells count="3">
    <mergeCell ref="C3:H3"/>
    <mergeCell ref="B2:H2"/>
    <mergeCell ref="B24:H27"/>
  </mergeCells>
  <conditionalFormatting sqref="H28">
    <cfRule type="cellIs" priority="5" dxfId="67" operator="lessThan">
      <formula>5.6</formula>
    </cfRule>
    <cfRule type="cellIs" priority="6" dxfId="1" operator="equal">
      <formula>5.6</formula>
    </cfRule>
    <cfRule type="cellIs" priority="7" dxfId="66" operator="greaterThan">
      <formula>5.6</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11.xml><?xml version="1.0" encoding="utf-8"?>
<worksheet xmlns="http://schemas.openxmlformats.org/spreadsheetml/2006/main" xmlns:r="http://schemas.openxmlformats.org/officeDocument/2006/relationships">
  <sheetPr codeName="Planilha12">
    <tabColor theme="4" tint="-0.4999699890613556"/>
  </sheetPr>
  <dimension ref="A1:H39"/>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
      <c r="H1" s="11"/>
    </row>
    <row r="2" spans="1:8" s="4" customFormat="1" ht="24.75" customHeight="1">
      <c r="A2" s="10"/>
      <c r="B2" s="383" t="s">
        <v>121</v>
      </c>
      <c r="C2" s="384"/>
      <c r="D2" s="384"/>
      <c r="E2" s="384"/>
      <c r="F2" s="384"/>
      <c r="G2" s="384"/>
      <c r="H2" s="385"/>
    </row>
    <row r="3" spans="1:8" s="4" customFormat="1" ht="24.75" customHeight="1">
      <c r="A3" s="10"/>
      <c r="B3" s="278" t="s">
        <v>199</v>
      </c>
      <c r="C3" s="388" t="s">
        <v>95</v>
      </c>
      <c r="D3" s="389"/>
      <c r="E3" s="389"/>
      <c r="F3" s="389"/>
      <c r="G3" s="389"/>
      <c r="H3" s="390"/>
    </row>
    <row r="4" spans="1:8" s="4" customFormat="1" ht="34.5" customHeight="1">
      <c r="A4" s="10"/>
      <c r="B4" s="2" t="s">
        <v>96</v>
      </c>
      <c r="C4" s="14" t="s">
        <v>97</v>
      </c>
      <c r="D4" s="14"/>
      <c r="F4" s="14"/>
      <c r="G4" s="14" t="s">
        <v>98</v>
      </c>
      <c r="H4" s="107" t="s">
        <v>99</v>
      </c>
    </row>
    <row r="5" spans="1:8" s="4" customFormat="1" ht="34.5" customHeight="1">
      <c r="A5" s="10"/>
      <c r="B5" s="213" t="s">
        <v>200</v>
      </c>
      <c r="C5" s="134"/>
      <c r="D5" s="134"/>
      <c r="E5" s="134"/>
      <c r="F5" s="134"/>
      <c r="G5" s="134"/>
      <c r="H5" s="106">
        <f>IF(B6=1,"1,5",0)</f>
        <v>0</v>
      </c>
    </row>
    <row r="6" spans="1:8" s="4" customFormat="1" ht="34.5" customHeight="1" hidden="1">
      <c r="A6" s="10"/>
      <c r="B6" s="15">
        <v>0</v>
      </c>
      <c r="H6" s="106"/>
    </row>
    <row r="7" spans="1:8" s="4" customFormat="1" ht="34.5" customHeight="1">
      <c r="A7" s="10"/>
      <c r="B7" s="2" t="s">
        <v>103</v>
      </c>
      <c r="C7" s="14" t="s">
        <v>97</v>
      </c>
      <c r="D7" s="14"/>
      <c r="F7" s="14"/>
      <c r="G7" s="14" t="s">
        <v>98</v>
      </c>
      <c r="H7" s="108"/>
    </row>
    <row r="8" spans="1:8" s="4" customFormat="1" ht="34.5" customHeight="1">
      <c r="A8" s="10"/>
      <c r="B8" s="175" t="s">
        <v>201</v>
      </c>
      <c r="C8" s="134"/>
      <c r="D8" s="134"/>
      <c r="E8" s="134"/>
      <c r="F8" s="134"/>
      <c r="G8" s="134"/>
      <c r="H8" s="106">
        <f>IF(B9=1,"2,0",0)</f>
        <v>0</v>
      </c>
    </row>
    <row r="9" spans="1:8" s="4" customFormat="1" ht="34.5" customHeight="1" hidden="1">
      <c r="A9" s="10"/>
      <c r="B9" s="7">
        <v>0</v>
      </c>
      <c r="H9" s="109"/>
    </row>
    <row r="10" spans="1:8" s="4" customFormat="1" ht="34.5" customHeight="1">
      <c r="A10" s="10"/>
      <c r="B10" s="215" t="s">
        <v>202</v>
      </c>
      <c r="C10" s="14" t="s">
        <v>97</v>
      </c>
      <c r="D10" s="14"/>
      <c r="F10" s="14"/>
      <c r="G10" s="14" t="s">
        <v>98</v>
      </c>
      <c r="H10" s="109"/>
    </row>
    <row r="11" spans="1:8" s="4" customFormat="1" ht="34.5" customHeight="1">
      <c r="A11" s="10"/>
      <c r="B11" s="217" t="s">
        <v>203</v>
      </c>
      <c r="C11" s="134"/>
      <c r="D11" s="134"/>
      <c r="E11" s="134"/>
      <c r="F11" s="134"/>
      <c r="G11" s="134"/>
      <c r="H11" s="106">
        <f>IF(B12=1,"1,5",0)</f>
        <v>0</v>
      </c>
    </row>
    <row r="12" spans="1:8" s="4" customFormat="1" ht="34.5" customHeight="1" hidden="1">
      <c r="A12" s="10"/>
      <c r="B12" s="7">
        <v>0</v>
      </c>
      <c r="H12" s="227"/>
    </row>
    <row r="13" spans="1:8" s="4" customFormat="1" ht="34.5" customHeight="1" hidden="1">
      <c r="A13" s="10"/>
      <c r="B13" s="7">
        <v>0</v>
      </c>
      <c r="H13" s="227"/>
    </row>
    <row r="14" spans="2:8" ht="34.5" customHeight="1" hidden="1">
      <c r="B14" s="8">
        <v>1</v>
      </c>
      <c r="C14" s="4"/>
      <c r="D14" s="4"/>
      <c r="E14" s="4"/>
      <c r="F14" s="4"/>
      <c r="G14" s="4"/>
      <c r="H14" s="227"/>
    </row>
    <row r="15" spans="2:8" ht="34.5" customHeight="1">
      <c r="B15" s="8"/>
      <c r="C15" s="4"/>
      <c r="D15" s="4"/>
      <c r="E15" s="4"/>
      <c r="F15" s="4"/>
      <c r="G15" s="4"/>
      <c r="H15" s="227"/>
    </row>
    <row r="16" spans="2:8" ht="15" customHeight="1">
      <c r="B16" s="24" t="s">
        <v>204</v>
      </c>
      <c r="C16" s="4"/>
      <c r="D16" s="4"/>
      <c r="E16" s="4"/>
      <c r="F16" s="4"/>
      <c r="G16" s="4"/>
      <c r="H16" s="12"/>
    </row>
    <row r="17" spans="2:8" ht="34.5" customHeight="1">
      <c r="B17" s="387"/>
      <c r="C17" s="387"/>
      <c r="D17" s="387"/>
      <c r="E17" s="387"/>
      <c r="F17" s="387"/>
      <c r="G17" s="387"/>
      <c r="H17" s="387"/>
    </row>
    <row r="18" spans="2:8" ht="34.5" customHeight="1">
      <c r="B18" s="387"/>
      <c r="C18" s="387"/>
      <c r="D18" s="387"/>
      <c r="E18" s="387"/>
      <c r="F18" s="387"/>
      <c r="G18" s="387"/>
      <c r="H18" s="387"/>
    </row>
    <row r="19" spans="2:8" ht="34.5" customHeight="1">
      <c r="B19" s="387"/>
      <c r="C19" s="387"/>
      <c r="D19" s="387"/>
      <c r="E19" s="387"/>
      <c r="F19" s="387"/>
      <c r="G19" s="387"/>
      <c r="H19" s="387"/>
    </row>
    <row r="20" spans="2:8" ht="34.5" customHeight="1">
      <c r="B20" s="281" t="s">
        <v>118</v>
      </c>
      <c r="C20" s="282" t="str">
        <f>B3</f>
        <v>AFTER SALE</v>
      </c>
      <c r="D20" s="283"/>
      <c r="E20" s="283"/>
      <c r="F20" s="283"/>
      <c r="G20" s="286" t="s">
        <v>119</v>
      </c>
      <c r="H20" s="26">
        <f>SUM(H11+H8+H5)</f>
        <v>0</v>
      </c>
    </row>
    <row r="21" spans="2:8" ht="24.75" customHeight="1">
      <c r="B21"/>
      <c r="C21"/>
      <c r="D21"/>
      <c r="E21"/>
      <c r="F21" s="284" t="s">
        <v>191</v>
      </c>
      <c r="G21" s="285"/>
      <c r="H21" s="25">
        <v>5</v>
      </c>
    </row>
    <row r="22" spans="2:8" ht="24.75" customHeight="1" hidden="1">
      <c r="B22"/>
      <c r="C22"/>
      <c r="D22"/>
      <c r="E22"/>
      <c r="F22" s="45"/>
      <c r="G22" s="46"/>
      <c r="H22" s="47"/>
    </row>
    <row r="23" ht="24.75" customHeight="1" hidden="1">
      <c r="H23" s="5"/>
    </row>
    <row r="24" ht="34.5" customHeight="1" hidden="1">
      <c r="H24" s="5"/>
    </row>
    <row r="25" ht="34.5" customHeight="1" hidden="1">
      <c r="H25" s="5"/>
    </row>
    <row r="26" ht="34.5" customHeight="1" hidden="1">
      <c r="H26" s="5"/>
    </row>
    <row r="27" ht="15" customHeight="1" hidden="1">
      <c r="H27" s="5"/>
    </row>
    <row r="28" ht="34.5" customHeight="1" hidden="1">
      <c r="H28" s="5"/>
    </row>
    <row r="29" ht="15" customHeight="1" hidden="1">
      <c r="H29" s="5"/>
    </row>
    <row r="30" ht="34.5" customHeight="1" hidden="1">
      <c r="H30" s="5"/>
    </row>
    <row r="31" ht="15" customHeight="1" hidden="1">
      <c r="H31" s="5"/>
    </row>
    <row r="32" ht="34.5" customHeight="1" hidden="1">
      <c r="H32" s="5"/>
    </row>
    <row r="33" spans="2:8" ht="24.75" customHeight="1" hidden="1">
      <c r="B33"/>
      <c r="C33"/>
      <c r="D33"/>
      <c r="E33"/>
      <c r="F33" s="45"/>
      <c r="G33" s="46"/>
      <c r="H33" s="47"/>
    </row>
    <row r="34" spans="2:8" ht="24.75" customHeight="1" hidden="1">
      <c r="B34"/>
      <c r="C34"/>
      <c r="D34"/>
      <c r="E34"/>
      <c r="F34" s="45"/>
      <c r="G34" s="46"/>
      <c r="H34" s="47"/>
    </row>
    <row r="35" spans="2:8" ht="24.75" customHeight="1" hidden="1">
      <c r="B35"/>
      <c r="C35"/>
      <c r="D35"/>
      <c r="E35"/>
      <c r="F35" s="45"/>
      <c r="G35" s="46"/>
      <c r="H35" s="47"/>
    </row>
    <row r="36" spans="2:8" ht="24.75" customHeight="1" hidden="1">
      <c r="B36"/>
      <c r="C36"/>
      <c r="D36"/>
      <c r="E36"/>
      <c r="F36" s="45"/>
      <c r="G36" s="46"/>
      <c r="H36" s="47"/>
    </row>
    <row r="37" spans="2:8" ht="24.75" customHeight="1" hidden="1">
      <c r="B37"/>
      <c r="C37"/>
      <c r="D37"/>
      <c r="E37"/>
      <c r="F37" s="45"/>
      <c r="G37" s="46"/>
      <c r="H37" s="47"/>
    </row>
    <row r="38" spans="2:8" ht="24.75" customHeight="1" hidden="1">
      <c r="B38"/>
      <c r="C38"/>
      <c r="D38"/>
      <c r="E38"/>
      <c r="F38" s="45"/>
      <c r="G38" s="46"/>
      <c r="H38" s="47"/>
    </row>
    <row r="39" spans="2:8" ht="24.75" customHeight="1" hidden="1">
      <c r="B39"/>
      <c r="C39"/>
      <c r="D39"/>
      <c r="E39"/>
      <c r="F39" s="45"/>
      <c r="G39" s="46"/>
      <c r="H39" s="47"/>
    </row>
    <row r="40" ht="24.75" customHeight="1" hidden="1"/>
    <row r="41" ht="24.75" customHeight="1" hidden="1"/>
    <row r="42" ht="31.5" customHeight="1"/>
  </sheetData>
  <sheetProtection sheet="1" objects="1" scenarios="1"/>
  <mergeCells count="3">
    <mergeCell ref="B2:H2"/>
    <mergeCell ref="C3:H3"/>
    <mergeCell ref="B17:H19"/>
  </mergeCells>
  <conditionalFormatting sqref="H20">
    <cfRule type="cellIs" priority="17" dxfId="67" operator="lessThan">
      <formula>3.15</formula>
    </cfRule>
    <cfRule type="cellIs" priority="18" dxfId="66" operator="greaterThan">
      <formula>3.15</formula>
    </cfRule>
    <cfRule type="cellIs" priority="19" dxfId="1" operator="equal">
      <formula>3.15</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12.xml><?xml version="1.0" encoding="utf-8"?>
<worksheet xmlns="http://schemas.openxmlformats.org/spreadsheetml/2006/main" xmlns:r="http://schemas.openxmlformats.org/officeDocument/2006/relationships">
  <sheetPr codeName="Planilha15">
    <tabColor theme="0" tint="-0.4999699890613556"/>
  </sheetPr>
  <dimension ref="B2:K35"/>
  <sheetViews>
    <sheetView showGridLines="0" zoomScalePageLayoutView="0" workbookViewId="0" topLeftCell="A1">
      <selection activeCell="A1" sqref="A1"/>
    </sheetView>
  </sheetViews>
  <sheetFormatPr defaultColWidth="9.140625" defaultRowHeight="15"/>
  <cols>
    <col min="1" max="1" width="2.7109375" style="0" customWidth="1"/>
    <col min="2" max="2" width="45.7109375" style="0" customWidth="1"/>
    <col min="3" max="3" width="15.7109375" style="0" customWidth="1"/>
    <col min="4" max="10" width="17.7109375" style="0" customWidth="1"/>
  </cols>
  <sheetData>
    <row r="1" ht="12" customHeight="1"/>
    <row r="2" spans="2:10" s="1" customFormat="1" ht="24.75" customHeight="1">
      <c r="B2" s="394" t="s">
        <v>205</v>
      </c>
      <c r="C2" s="395"/>
      <c r="D2" s="395"/>
      <c r="E2" s="395"/>
      <c r="F2" s="395"/>
      <c r="G2" s="395"/>
      <c r="H2" s="395"/>
      <c r="I2" s="395"/>
      <c r="J2" s="395"/>
    </row>
    <row r="3" spans="2:11" s="1" customFormat="1" ht="39.75" customHeight="1">
      <c r="B3" s="81" t="s">
        <v>206</v>
      </c>
      <c r="C3" s="78" t="s">
        <v>207</v>
      </c>
      <c r="D3" s="82" t="s">
        <v>208</v>
      </c>
      <c r="E3" s="82" t="s">
        <v>209</v>
      </c>
      <c r="F3" s="82" t="s">
        <v>210</v>
      </c>
      <c r="G3" s="82" t="s">
        <v>211</v>
      </c>
      <c r="H3" s="82" t="s">
        <v>212</v>
      </c>
      <c r="I3" s="82" t="s">
        <v>213</v>
      </c>
      <c r="J3" s="82" t="s">
        <v>214</v>
      </c>
      <c r="K3" s="71"/>
    </row>
    <row r="4" spans="2:10" s="1" customFormat="1" ht="30" customHeight="1">
      <c r="B4" s="70" t="s">
        <v>215</v>
      </c>
      <c r="C4" s="77" t="e">
        <f>'DOCUMENTATION &amp; SYSTEM'!#REF!</f>
        <v>#REF!</v>
      </c>
      <c r="D4" s="72"/>
      <c r="E4" s="69" t="e">
        <f>'DOCUMENTATION &amp; SYSTEM'!#REF!</f>
        <v>#REF!</v>
      </c>
      <c r="F4" s="73"/>
      <c r="G4" s="73"/>
      <c r="H4" s="73"/>
      <c r="I4" s="73"/>
      <c r="J4" s="72"/>
    </row>
    <row r="5" spans="2:10" s="1" customFormat="1" ht="30" customHeight="1">
      <c r="B5" s="70" t="s">
        <v>216</v>
      </c>
      <c r="C5" s="77" t="e">
        <f>TEST!#REF!+TEST!#REF!+TEST!#REF!+TEST!#REF!+TEST!#REF!+TEST!#REF!+TEST!#REF!</f>
        <v>#REF!</v>
      </c>
      <c r="D5" s="68" t="e">
        <f>'RAW MATERIAL RECEIVING,SUPPLIER'!#REF!</f>
        <v>#REF!</v>
      </c>
      <c r="E5" s="68" t="e">
        <f>'RAW MATERIAL RECEIVING,SUPPLIER'!#REF!</f>
        <v>#REF!</v>
      </c>
      <c r="F5" s="68" t="e">
        <f>'RAW MATERIAL RECEIVING,SUPPLIER'!#REF!</f>
        <v>#REF!</v>
      </c>
      <c r="G5" s="68" t="e">
        <f>'RAW MATERIAL RECEIVING,SUPPLIER'!#REF!</f>
        <v>#REF!</v>
      </c>
      <c r="H5" s="68" t="e">
        <f>'RAW MATERIAL RECEIVING,SUPPLIER'!#REF!</f>
        <v>#REF!</v>
      </c>
      <c r="I5" s="68" t="e">
        <f>'RAW MATERIAL RECEIVING,SUPPLIER'!#REF!</f>
        <v>#REF!</v>
      </c>
      <c r="J5" s="68" t="e">
        <f>'RAW MATERIAL RECEIVING,SUPPLIER'!#REF!</f>
        <v>#REF!</v>
      </c>
    </row>
    <row r="6" spans="2:10" s="1" customFormat="1" ht="30" customHeight="1">
      <c r="B6" s="70" t="s">
        <v>217</v>
      </c>
      <c r="C6" s="77" t="e">
        <f>PRODUCTION!#REF!+PRODUCTION!#REF!+PRODUCTION!#REF!+PRODUCTION!#REF!+PRODUCTION!#REF!+PRODUCTION!#REF!+PRODUCTION!#REF!</f>
        <v>#REF!</v>
      </c>
      <c r="D6" s="68" t="e">
        <f>PRODUCTION!#REF!</f>
        <v>#REF!</v>
      </c>
      <c r="E6" s="68" t="e">
        <f>PRODUCTION!#REF!</f>
        <v>#REF!</v>
      </c>
      <c r="F6" s="68" t="e">
        <f>PRODUCTION!#REF!</f>
        <v>#REF!</v>
      </c>
      <c r="G6" s="68" t="e">
        <f>PRODUCTION!#REF!</f>
        <v>#REF!</v>
      </c>
      <c r="H6" s="68" t="e">
        <f>PRODUCTION!#REF!</f>
        <v>#REF!</v>
      </c>
      <c r="I6" s="68" t="e">
        <f>PRODUCTION!#REF!</f>
        <v>#REF!</v>
      </c>
      <c r="J6" s="68" t="e">
        <f>PRODUCTION!#REF!</f>
        <v>#REF!</v>
      </c>
    </row>
    <row r="7" spans="2:10" s="1" customFormat="1" ht="30" customHeight="1">
      <c r="B7" s="70" t="s">
        <v>218</v>
      </c>
      <c r="C7" s="77" t="e">
        <f>TEST!#REF!+TEST!#REF!+TEST!#REF!+TEST!#REF!+TEST!#REF!+TEST!#REF!+TEST!#REF!</f>
        <v>#REF!</v>
      </c>
      <c r="D7" s="68" t="e">
        <f>TEST!#REF!</f>
        <v>#REF!</v>
      </c>
      <c r="E7" s="68" t="e">
        <f>TEST!#REF!</f>
        <v>#REF!</v>
      </c>
      <c r="F7" s="68" t="e">
        <f>TEST!#REF!</f>
        <v>#REF!</v>
      </c>
      <c r="G7" s="68" t="e">
        <f>TEST!#REF!</f>
        <v>#REF!</v>
      </c>
      <c r="H7" s="68" t="e">
        <f>TEST!#REF!</f>
        <v>#REF!</v>
      </c>
      <c r="I7" s="68" t="e">
        <f>TEST!#REF!</f>
        <v>#REF!</v>
      </c>
      <c r="J7" s="68" t="e">
        <f>TEST!#REF!</f>
        <v>#REF!</v>
      </c>
    </row>
    <row r="8" spans="2:10" ht="30" customHeight="1">
      <c r="B8" s="70" t="s">
        <v>219</v>
      </c>
      <c r="C8" s="77" t="e">
        <f>'MAINTENANCE &amp; CALIBRATION'!#REF!+'MAINTENANCE &amp; CALIBRATION'!#REF!+'MAINTENANCE &amp; CALIBRATION'!#REF!+'MAINTENANCE &amp; CALIBRATION'!#REF!+'MAINTENANCE &amp; CALIBRATION'!#REF!+'MAINTENANCE &amp; CALIBRATION'!#REF!+'MAINTENANCE &amp; CALIBRATION'!#REF!</f>
        <v>#REF!</v>
      </c>
      <c r="D8" s="68" t="e">
        <f>'MAINTENANCE &amp; CALIBRATION'!#REF!</f>
        <v>#REF!</v>
      </c>
      <c r="E8" s="68" t="e">
        <f>'MAINTENANCE &amp; CALIBRATION'!#REF!</f>
        <v>#REF!</v>
      </c>
      <c r="F8" s="68" t="e">
        <f>'MAINTENANCE &amp; CALIBRATION'!#REF!</f>
        <v>#REF!</v>
      </c>
      <c r="G8" s="68" t="e">
        <f>'MAINTENANCE &amp; CALIBRATION'!#REF!</f>
        <v>#REF!</v>
      </c>
      <c r="H8" s="68" t="e">
        <f>'MAINTENANCE &amp; CALIBRATION'!#REF!</f>
        <v>#REF!</v>
      </c>
      <c r="I8" s="68" t="e">
        <f>'MAINTENANCE &amp; CALIBRATION'!#REF!</f>
        <v>#REF!</v>
      </c>
      <c r="J8" s="68" t="e">
        <f>'MAINTENANCE &amp; CALIBRATION'!#REF!</f>
        <v>#REF!</v>
      </c>
    </row>
    <row r="9" spans="2:10" ht="30" customHeight="1">
      <c r="B9" s="70" t="s">
        <v>220</v>
      </c>
      <c r="C9" s="77" t="e">
        <f>'SHIPMENT AND LAYOUT'!#REF!+'SHIPMENT AND LAYOUT'!#REF!+'SHIPMENT AND LAYOUT'!#REF!+'SHIPMENT AND LAYOUT'!#REF!+'SHIPMENT AND LAYOUT'!#REF!+'SHIPMENT AND LAYOUT'!#REF!+'SHIPMENT AND LAYOUT'!#REF!</f>
        <v>#REF!</v>
      </c>
      <c r="D9" s="68" t="e">
        <f>'SHIPMENT AND LAYOUT'!#REF!</f>
        <v>#REF!</v>
      </c>
      <c r="E9" s="68" t="e">
        <f>'SHIPMENT AND LAYOUT'!#REF!</f>
        <v>#REF!</v>
      </c>
      <c r="F9" s="68" t="e">
        <f>'SHIPMENT AND LAYOUT'!#REF!</f>
        <v>#REF!</v>
      </c>
      <c r="G9" s="68" t="e">
        <f>'SHIPMENT AND LAYOUT'!#REF!</f>
        <v>#REF!</v>
      </c>
      <c r="H9" s="68" t="e">
        <f>'SHIPMENT AND LAYOUT'!#REF!</f>
        <v>#REF!</v>
      </c>
      <c r="I9" s="68" t="e">
        <f>'SHIPMENT AND LAYOUT'!#REF!</f>
        <v>#REF!</v>
      </c>
      <c r="J9" s="68" t="e">
        <f>'SHIPMENT AND LAYOUT'!#REF!</f>
        <v>#REF!</v>
      </c>
    </row>
    <row r="10" spans="2:10" ht="30" customHeight="1">
      <c r="B10" s="70" t="s">
        <v>221</v>
      </c>
      <c r="C10" s="77" t="e">
        <f>'PEOPLE MANAGEMENT'!#REF!</f>
        <v>#REF!</v>
      </c>
      <c r="D10" s="69" t="e">
        <f>'PEOPLE MANAGEMENT'!#REF!</f>
        <v>#REF!</v>
      </c>
      <c r="E10" s="73"/>
      <c r="F10" s="73"/>
      <c r="G10" s="73"/>
      <c r="H10" s="73"/>
      <c r="I10" s="73"/>
      <c r="J10" s="73"/>
    </row>
    <row r="11" spans="2:10" ht="30" customHeight="1">
      <c r="B11" s="70" t="s">
        <v>222</v>
      </c>
      <c r="C11" s="77" t="e">
        <f>'QUALITY MANAGEMENT'!#REF!</f>
        <v>#REF!</v>
      </c>
      <c r="D11" s="69" t="e">
        <f>'QUALITY MANAGEMENT'!#REF!</f>
        <v>#REF!</v>
      </c>
      <c r="E11" s="73"/>
      <c r="F11" s="73"/>
      <c r="G11" s="73"/>
      <c r="H11" s="73"/>
      <c r="I11" s="73"/>
      <c r="J11" s="73"/>
    </row>
    <row r="12" spans="2:10" ht="30" customHeight="1">
      <c r="B12" s="70" t="s">
        <v>223</v>
      </c>
      <c r="C12" s="77" t="e">
        <f>'AFTER SALE'!#REF!+'AFTER SALE'!#REF!+'AFTER SALE'!#REF!</f>
        <v>#REF!</v>
      </c>
      <c r="D12" s="68" t="e">
        <f>'AFTER SALE'!#REF!</f>
        <v>#REF!</v>
      </c>
      <c r="E12" s="68" t="e">
        <f>'AFTER SALE'!#REF!</f>
        <v>#REF!</v>
      </c>
      <c r="F12" s="69" t="e">
        <f>'AFTER SALE'!#REF!</f>
        <v>#REF!</v>
      </c>
      <c r="G12" s="73"/>
      <c r="H12" s="73"/>
      <c r="I12" s="73"/>
      <c r="J12" s="73"/>
    </row>
    <row r="13" spans="2:10" ht="30" customHeight="1">
      <c r="B13" s="51" t="s">
        <v>224</v>
      </c>
      <c r="C13" s="80" t="e">
        <f>SUM(D13:J13)</f>
        <v>#REF!</v>
      </c>
      <c r="D13" s="79" t="e">
        <f>'RAW MATERIAL RECEIVING,SUPPLIER'!#REF!+PRODUCTION!#REF!+'MAINTENANCE &amp; CALIBRATION'!#REF!+TEST!#REF!+'SHIPMENT AND LAYOUT'!#REF!+'PEOPLE MANAGEMENT'!#REF!+'QUALITY MANAGEMENT'!#REF!+'AFTER SALE'!#REF!</f>
        <v>#REF!</v>
      </c>
      <c r="E13" s="79" t="e">
        <f>'DOCUMENTATION &amp; SYSTEM'!#REF!+'RAW MATERIAL RECEIVING,SUPPLIER'!#REF!+PRODUCTION!#REF!+TEST!#REF!+'MAINTENANCE &amp; CALIBRATION'!#REF!+'SHIPMENT AND LAYOUT'!#REF!+'AFTER SALE'!#REF!</f>
        <v>#REF!</v>
      </c>
      <c r="F13" s="79" t="e">
        <f>'RAW MATERIAL RECEIVING,SUPPLIER'!#REF!+PRODUCTION!#REF!+TEST!#REF!+'MAINTENANCE &amp; CALIBRATION'!#REF!+'SHIPMENT AND LAYOUT'!#REF!+'AFTER SALE'!#REF!</f>
        <v>#REF!</v>
      </c>
      <c r="G13" s="79" t="e">
        <f>'RAW MATERIAL RECEIVING,SUPPLIER'!#REF!+PRODUCTION!#REF!+TEST!#REF!+'MAINTENANCE &amp; CALIBRATION'!#REF!+'SHIPMENT AND LAYOUT'!#REF!</f>
        <v>#REF!</v>
      </c>
      <c r="H13" s="79" t="e">
        <f>'RAW MATERIAL RECEIVING,SUPPLIER'!#REF!+PRODUCTION!#REF!+TEST!#REF!+'MAINTENANCE &amp; CALIBRATION'!#REF!+'SHIPMENT AND LAYOUT'!#REF!</f>
        <v>#REF!</v>
      </c>
      <c r="I13" s="79" t="e">
        <f>'RAW MATERIAL RECEIVING,SUPPLIER'!#REF!+PRODUCTION!#REF!+TEST!#REF!+'MAINTENANCE &amp; CALIBRATION'!#REF!+'SHIPMENT AND LAYOUT'!#REF!</f>
        <v>#REF!</v>
      </c>
      <c r="J13" s="79" t="e">
        <f>'RAW MATERIAL RECEIVING,SUPPLIER'!#REF!+PRODUCTION!#REF!+TEST!#REF!+'MAINTENANCE &amp; CALIBRATION'!#REF!+'SHIPMENT AND LAYOUT'!#REF!</f>
        <v>#REF!</v>
      </c>
    </row>
    <row r="14" spans="2:10" ht="30" customHeight="1">
      <c r="B14" s="74" t="s">
        <v>225</v>
      </c>
      <c r="C14" s="84">
        <v>20</v>
      </c>
      <c r="D14" s="75">
        <v>2</v>
      </c>
      <c r="E14" s="75">
        <v>2.8</v>
      </c>
      <c r="F14" s="75">
        <v>4.2</v>
      </c>
      <c r="G14" s="75">
        <v>2</v>
      </c>
      <c r="H14" s="75">
        <v>4</v>
      </c>
      <c r="I14" s="75">
        <v>3</v>
      </c>
      <c r="J14" s="76">
        <v>2</v>
      </c>
    </row>
    <row r="15" ht="24.75" customHeight="1"/>
    <row r="17" ht="34.5" customHeight="1">
      <c r="D17" s="83"/>
    </row>
    <row r="20" spans="2:9" ht="24.75" customHeight="1">
      <c r="B20" s="391" t="s">
        <v>226</v>
      </c>
      <c r="C20" s="392"/>
      <c r="D20" s="392"/>
      <c r="E20" s="392"/>
      <c r="F20" s="392"/>
      <c r="G20" s="392"/>
      <c r="H20" s="392"/>
      <c r="I20" s="393"/>
    </row>
    <row r="21" spans="2:9" ht="45">
      <c r="B21" s="59" t="s">
        <v>206</v>
      </c>
      <c r="C21" s="48" t="s">
        <v>208</v>
      </c>
      <c r="D21" s="48" t="s">
        <v>209</v>
      </c>
      <c r="E21" s="48" t="s">
        <v>210</v>
      </c>
      <c r="F21" s="48" t="s">
        <v>211</v>
      </c>
      <c r="G21" s="48" t="s">
        <v>212</v>
      </c>
      <c r="H21" s="48" t="s">
        <v>213</v>
      </c>
      <c r="I21" s="60" t="s">
        <v>214</v>
      </c>
    </row>
    <row r="22" spans="2:9" ht="34.5" customHeight="1">
      <c r="B22" s="61" t="s">
        <v>215</v>
      </c>
      <c r="C22" s="49"/>
      <c r="D22" s="49" t="s">
        <v>227</v>
      </c>
      <c r="E22" s="50"/>
      <c r="F22" s="50"/>
      <c r="G22" s="50"/>
      <c r="H22" s="50"/>
      <c r="I22" s="62"/>
    </row>
    <row r="23" spans="2:9" ht="34.5" customHeight="1">
      <c r="B23" s="61" t="s">
        <v>216</v>
      </c>
      <c r="C23" s="49" t="s">
        <v>227</v>
      </c>
      <c r="D23" s="49" t="s">
        <v>227</v>
      </c>
      <c r="E23" s="49" t="s">
        <v>227</v>
      </c>
      <c r="F23" s="49" t="s">
        <v>227</v>
      </c>
      <c r="G23" s="49" t="s">
        <v>227</v>
      </c>
      <c r="H23" s="49" t="s">
        <v>227</v>
      </c>
      <c r="I23" s="63" t="s">
        <v>227</v>
      </c>
    </row>
    <row r="24" spans="2:9" ht="34.5" customHeight="1">
      <c r="B24" s="61" t="s">
        <v>217</v>
      </c>
      <c r="C24" s="49" t="s">
        <v>227</v>
      </c>
      <c r="D24" s="49" t="s">
        <v>227</v>
      </c>
      <c r="E24" s="49" t="s">
        <v>227</v>
      </c>
      <c r="F24" s="49" t="s">
        <v>227</v>
      </c>
      <c r="G24" s="49" t="s">
        <v>227</v>
      </c>
      <c r="H24" s="49" t="s">
        <v>227</v>
      </c>
      <c r="I24" s="63" t="s">
        <v>227</v>
      </c>
    </row>
    <row r="25" spans="2:9" ht="34.5" customHeight="1">
      <c r="B25" s="61" t="s">
        <v>218</v>
      </c>
      <c r="C25" s="49" t="s">
        <v>227</v>
      </c>
      <c r="D25" s="49" t="s">
        <v>227</v>
      </c>
      <c r="E25" s="49" t="s">
        <v>227</v>
      </c>
      <c r="F25" s="49" t="s">
        <v>227</v>
      </c>
      <c r="G25" s="49" t="s">
        <v>227</v>
      </c>
      <c r="H25" s="49" t="s">
        <v>227</v>
      </c>
      <c r="I25" s="63" t="s">
        <v>227</v>
      </c>
    </row>
    <row r="26" spans="2:9" ht="34.5" customHeight="1">
      <c r="B26" s="61" t="s">
        <v>219</v>
      </c>
      <c r="C26" s="49" t="s">
        <v>227</v>
      </c>
      <c r="D26" s="49" t="s">
        <v>227</v>
      </c>
      <c r="E26" s="49" t="s">
        <v>227</v>
      </c>
      <c r="F26" s="49" t="s">
        <v>227</v>
      </c>
      <c r="G26" s="49" t="s">
        <v>227</v>
      </c>
      <c r="H26" s="49" t="s">
        <v>227</v>
      </c>
      <c r="I26" s="63" t="s">
        <v>227</v>
      </c>
    </row>
    <row r="27" spans="2:9" ht="34.5" customHeight="1">
      <c r="B27" s="61" t="s">
        <v>220</v>
      </c>
      <c r="C27" s="49" t="s">
        <v>227</v>
      </c>
      <c r="D27" s="49" t="s">
        <v>227</v>
      </c>
      <c r="E27" s="49" t="s">
        <v>227</v>
      </c>
      <c r="F27" s="49" t="s">
        <v>227</v>
      </c>
      <c r="G27" s="49" t="s">
        <v>227</v>
      </c>
      <c r="H27" s="49" t="s">
        <v>227</v>
      </c>
      <c r="I27" s="63" t="s">
        <v>227</v>
      </c>
    </row>
    <row r="28" spans="2:9" ht="34.5" customHeight="1">
      <c r="B28" s="61" t="s">
        <v>221</v>
      </c>
      <c r="C28" s="49" t="s">
        <v>227</v>
      </c>
      <c r="D28" s="50"/>
      <c r="E28" s="50"/>
      <c r="F28" s="50"/>
      <c r="G28" s="50"/>
      <c r="H28" s="50"/>
      <c r="I28" s="62"/>
    </row>
    <row r="29" spans="2:9" ht="34.5" customHeight="1">
      <c r="B29" s="61" t="s">
        <v>222</v>
      </c>
      <c r="C29" s="49" t="s">
        <v>227</v>
      </c>
      <c r="D29" s="50"/>
      <c r="E29" s="50"/>
      <c r="F29" s="50"/>
      <c r="G29" s="50"/>
      <c r="H29" s="50"/>
      <c r="I29" s="62"/>
    </row>
    <row r="30" spans="2:9" ht="34.5" customHeight="1">
      <c r="B30" s="64" t="s">
        <v>223</v>
      </c>
      <c r="C30" s="52" t="s">
        <v>227</v>
      </c>
      <c r="D30" s="52" t="s">
        <v>227</v>
      </c>
      <c r="E30" s="52" t="s">
        <v>227</v>
      </c>
      <c r="F30" s="53"/>
      <c r="G30" s="53"/>
      <c r="H30" s="53"/>
      <c r="I30" s="65"/>
    </row>
    <row r="31" spans="2:9" ht="34.5" customHeight="1">
      <c r="B31" s="54" t="s">
        <v>228</v>
      </c>
      <c r="C31" s="55">
        <f aca="true" t="shared" si="0" ref="C31:I31">COUNTA(C22:C30)</f>
        <v>8</v>
      </c>
      <c r="D31" s="55">
        <f t="shared" si="0"/>
        <v>7</v>
      </c>
      <c r="E31" s="55">
        <f t="shared" si="0"/>
        <v>6</v>
      </c>
      <c r="F31" s="55">
        <f t="shared" si="0"/>
        <v>5</v>
      </c>
      <c r="G31" s="55">
        <f t="shared" si="0"/>
        <v>5</v>
      </c>
      <c r="H31" s="55">
        <f t="shared" si="0"/>
        <v>5</v>
      </c>
      <c r="I31" s="56">
        <f t="shared" si="0"/>
        <v>5</v>
      </c>
    </row>
    <row r="32" spans="2:9" ht="34.5" customHeight="1">
      <c r="B32" s="54" t="s">
        <v>229</v>
      </c>
      <c r="C32" s="55">
        <v>0.25</v>
      </c>
      <c r="D32" s="55">
        <v>0.4</v>
      </c>
      <c r="E32" s="55">
        <v>0.7</v>
      </c>
      <c r="F32" s="55">
        <v>0.4</v>
      </c>
      <c r="G32" s="55">
        <v>0.8</v>
      </c>
      <c r="H32" s="55">
        <v>0.6</v>
      </c>
      <c r="I32" s="56">
        <v>0.4</v>
      </c>
    </row>
    <row r="33" spans="2:9" ht="34.5" customHeight="1">
      <c r="B33" s="54" t="s">
        <v>230</v>
      </c>
      <c r="C33" s="57">
        <v>2</v>
      </c>
      <c r="D33" s="57">
        <v>2.8</v>
      </c>
      <c r="E33" s="57">
        <v>4.2</v>
      </c>
      <c r="F33" s="57">
        <v>2</v>
      </c>
      <c r="G33" s="57">
        <v>4</v>
      </c>
      <c r="H33" s="57">
        <v>3</v>
      </c>
      <c r="I33" s="58">
        <v>2</v>
      </c>
    </row>
    <row r="34" ht="34.5" customHeight="1"/>
    <row r="35" spans="2:3" ht="34.5" customHeight="1">
      <c r="B35" s="66" t="s">
        <v>207</v>
      </c>
      <c r="C35" s="67">
        <f>SUM(C33:I33)</f>
        <v>20</v>
      </c>
    </row>
  </sheetData>
  <sheetProtection sheet="1" objects="1" scenarios="1"/>
  <mergeCells count="2">
    <mergeCell ref="B20:I20"/>
    <mergeCell ref="B2:J2"/>
  </mergeCells>
  <conditionalFormatting sqref="C13">
    <cfRule type="cellIs" priority="25" dxfId="67" operator="lessThan">
      <formula>14</formula>
    </cfRule>
    <cfRule type="cellIs" priority="26" dxfId="66" operator="greaterThan">
      <formula>14</formula>
    </cfRule>
    <cfRule type="cellIs" priority="27" dxfId="1" operator="equal">
      <formula>14</formula>
    </cfRule>
  </conditionalFormatting>
  <printOptions/>
  <pageMargins left="0.511811024" right="0.511811024" top="0.787401575" bottom="0.787401575" header="0.31496062" footer="0.31496062"/>
  <pageSetup orientation="portrait" paperSize="9"/>
  <headerFooter>
    <oddFooter>&amp;R
&amp;1#&amp;"Calibri"&amp;10&amp;K000000 Classificação: Direcionado</oddFooter>
  </headerFooter>
</worksheet>
</file>

<file path=xl/worksheets/sheet13.xml><?xml version="1.0" encoding="utf-8"?>
<worksheet xmlns="http://schemas.openxmlformats.org/spreadsheetml/2006/main" xmlns:r="http://schemas.openxmlformats.org/officeDocument/2006/relationships">
  <sheetPr codeName="Planilha16">
    <tabColor rgb="FFC00000"/>
  </sheetPr>
  <dimension ref="A1:I33"/>
  <sheetViews>
    <sheetView showGridLines="0" zoomScalePageLayoutView="0" workbookViewId="0" topLeftCell="A1">
      <selection activeCell="B32" sqref="B32"/>
    </sheetView>
  </sheetViews>
  <sheetFormatPr defaultColWidth="9.140625" defaultRowHeight="15"/>
  <cols>
    <col min="1" max="1" width="14.00390625" style="13" customWidth="1"/>
    <col min="2" max="2" width="32.140625" style="22" customWidth="1"/>
    <col min="3" max="3" width="19.421875" style="0" bestFit="1" customWidth="1"/>
    <col min="4" max="4" width="17.28125" style="0" bestFit="1" customWidth="1"/>
    <col min="5" max="5" width="28.421875" style="0" bestFit="1" customWidth="1"/>
    <col min="9" max="9" width="35.00390625" style="0" customWidth="1"/>
  </cols>
  <sheetData>
    <row r="1" spans="1:5" s="1" customFormat="1" ht="24.75" customHeight="1">
      <c r="A1" s="19" t="s">
        <v>231</v>
      </c>
      <c r="B1" s="19" t="s">
        <v>232</v>
      </c>
      <c r="C1" s="2" t="s">
        <v>233</v>
      </c>
      <c r="D1" s="2" t="s">
        <v>234</v>
      </c>
      <c r="E1" s="1" t="s">
        <v>235</v>
      </c>
    </row>
    <row r="2" spans="1:9" ht="24.75" customHeight="1">
      <c r="A2" s="21" t="s">
        <v>236</v>
      </c>
      <c r="B2" s="22" t="s">
        <v>237</v>
      </c>
      <c r="C2" t="s">
        <v>238</v>
      </c>
      <c r="D2" t="s">
        <v>239</v>
      </c>
      <c r="E2" t="s">
        <v>240</v>
      </c>
      <c r="I2" s="86"/>
    </row>
    <row r="3" spans="1:9" ht="24.75" customHeight="1">
      <c r="A3" s="21" t="s">
        <v>241</v>
      </c>
      <c r="B3" s="22" t="s">
        <v>242</v>
      </c>
      <c r="C3" t="s">
        <v>243</v>
      </c>
      <c r="D3" t="s">
        <v>244</v>
      </c>
      <c r="E3" t="s">
        <v>245</v>
      </c>
      <c r="I3" s="86"/>
    </row>
    <row r="4" spans="1:9" ht="24.75" customHeight="1">
      <c r="A4" s="21" t="s">
        <v>246</v>
      </c>
      <c r="B4" s="22" t="s">
        <v>247</v>
      </c>
      <c r="C4" t="s">
        <v>248</v>
      </c>
      <c r="D4" t="s">
        <v>249</v>
      </c>
      <c r="E4" t="s">
        <v>250</v>
      </c>
      <c r="I4" s="86"/>
    </row>
    <row r="5" spans="1:9" ht="24.75" customHeight="1">
      <c r="A5" s="21" t="s">
        <v>251</v>
      </c>
      <c r="B5" s="22" t="s">
        <v>252</v>
      </c>
      <c r="C5" t="s">
        <v>253</v>
      </c>
      <c r="D5" t="s">
        <v>254</v>
      </c>
      <c r="E5" t="s">
        <v>255</v>
      </c>
      <c r="I5" s="86"/>
    </row>
    <row r="6" spans="1:9" ht="24.75" customHeight="1">
      <c r="A6" s="20" t="s">
        <v>256</v>
      </c>
      <c r="B6" s="22" t="s">
        <v>257</v>
      </c>
      <c r="C6" t="s">
        <v>258</v>
      </c>
      <c r="D6" t="s">
        <v>259</v>
      </c>
      <c r="I6" s="86"/>
    </row>
    <row r="7" spans="1:9" ht="24.75" customHeight="1">
      <c r="A7" s="21" t="s">
        <v>260</v>
      </c>
      <c r="B7" s="22" t="s">
        <v>261</v>
      </c>
      <c r="D7" t="s">
        <v>262</v>
      </c>
      <c r="I7" s="86"/>
    </row>
    <row r="8" spans="1:9" ht="24.75" customHeight="1">
      <c r="A8" s="21" t="s">
        <v>263</v>
      </c>
      <c r="B8" s="22" t="s">
        <v>264</v>
      </c>
      <c r="D8" t="s">
        <v>265</v>
      </c>
      <c r="I8" s="86"/>
    </row>
    <row r="9" spans="1:9" ht="24.75" customHeight="1">
      <c r="A9" s="21" t="s">
        <v>266</v>
      </c>
      <c r="B9" s="22" t="s">
        <v>267</v>
      </c>
      <c r="D9" t="s">
        <v>268</v>
      </c>
      <c r="I9" s="86"/>
    </row>
    <row r="10" spans="1:9" ht="24.75" customHeight="1">
      <c r="A10" s="21" t="s">
        <v>269</v>
      </c>
      <c r="B10" s="22" t="s">
        <v>270</v>
      </c>
      <c r="D10" t="s">
        <v>271</v>
      </c>
      <c r="I10" s="86"/>
    </row>
    <row r="11" spans="1:9" ht="24.75" customHeight="1">
      <c r="A11" s="21" t="s">
        <v>272</v>
      </c>
      <c r="B11" s="22" t="s">
        <v>273</v>
      </c>
      <c r="D11" t="s">
        <v>274</v>
      </c>
      <c r="I11" s="86"/>
    </row>
    <row r="12" spans="1:9" ht="24.75" customHeight="1">
      <c r="A12" s="21" t="s">
        <v>275</v>
      </c>
      <c r="B12" s="22" t="s">
        <v>276</v>
      </c>
      <c r="D12" t="s">
        <v>277</v>
      </c>
      <c r="I12" s="86"/>
    </row>
    <row r="13" spans="1:9" ht="24.75" customHeight="1">
      <c r="A13" s="21" t="s">
        <v>278</v>
      </c>
      <c r="B13" s="22" t="s">
        <v>279</v>
      </c>
      <c r="D13" t="s">
        <v>280</v>
      </c>
      <c r="I13" s="86"/>
    </row>
    <row r="14" spans="1:9" ht="24.75" customHeight="1">
      <c r="A14" s="21" t="s">
        <v>281</v>
      </c>
      <c r="B14" s="22" t="s">
        <v>282</v>
      </c>
      <c r="D14" t="s">
        <v>283</v>
      </c>
      <c r="I14" s="86"/>
    </row>
    <row r="15" spans="1:9" ht="24.75" customHeight="1">
      <c r="A15" s="21" t="s">
        <v>284</v>
      </c>
      <c r="B15" s="22" t="s">
        <v>285</v>
      </c>
      <c r="D15" t="s">
        <v>286</v>
      </c>
      <c r="I15" s="86"/>
    </row>
    <row r="16" spans="1:9" ht="24.75" customHeight="1">
      <c r="A16" s="21" t="s">
        <v>287</v>
      </c>
      <c r="B16" s="22" t="s">
        <v>288</v>
      </c>
      <c r="D16" t="s">
        <v>289</v>
      </c>
      <c r="I16" s="85"/>
    </row>
    <row r="17" spans="1:4" ht="24.75" customHeight="1">
      <c r="A17" s="21" t="s">
        <v>290</v>
      </c>
      <c r="B17" s="22" t="s">
        <v>291</v>
      </c>
      <c r="D17" t="s">
        <v>292</v>
      </c>
    </row>
    <row r="18" spans="1:4" ht="24.75" customHeight="1">
      <c r="A18" s="21" t="s">
        <v>293</v>
      </c>
      <c r="B18" s="22" t="s">
        <v>294</v>
      </c>
      <c r="D18" t="s">
        <v>295</v>
      </c>
    </row>
    <row r="19" spans="1:4" ht="24.75" customHeight="1">
      <c r="A19" s="21" t="s">
        <v>296</v>
      </c>
      <c r="B19" s="22" t="s">
        <v>297</v>
      </c>
      <c r="D19" t="s">
        <v>298</v>
      </c>
    </row>
    <row r="20" spans="1:2" ht="24.75" customHeight="1">
      <c r="A20" s="21" t="s">
        <v>299</v>
      </c>
      <c r="B20" s="22" t="s">
        <v>300</v>
      </c>
    </row>
    <row r="21" spans="1:2" ht="24.75" customHeight="1">
      <c r="A21" s="21" t="s">
        <v>301</v>
      </c>
      <c r="B21" s="22" t="s">
        <v>302</v>
      </c>
    </row>
    <row r="22" spans="1:2" ht="24.75" customHeight="1">
      <c r="A22" s="21" t="s">
        <v>303</v>
      </c>
      <c r="B22" s="22" t="s">
        <v>304</v>
      </c>
    </row>
    <row r="23" spans="1:2" ht="24.75" customHeight="1">
      <c r="A23" s="21" t="s">
        <v>305</v>
      </c>
      <c r="B23" s="22" t="s">
        <v>306</v>
      </c>
    </row>
    <row r="24" spans="1:2" ht="24.75" customHeight="1">
      <c r="A24" s="21" t="s">
        <v>307</v>
      </c>
      <c r="B24" s="22" t="s">
        <v>308</v>
      </c>
    </row>
    <row r="25" spans="1:2" ht="24.75" customHeight="1">
      <c r="A25" s="21" t="s">
        <v>309</v>
      </c>
      <c r="B25" s="22" t="s">
        <v>310</v>
      </c>
    </row>
    <row r="26" spans="1:2" ht="24.75" customHeight="1">
      <c r="A26" s="21" t="s">
        <v>311</v>
      </c>
      <c r="B26" s="22" t="s">
        <v>312</v>
      </c>
    </row>
    <row r="27" spans="1:2" ht="24.75" customHeight="1">
      <c r="A27" s="21" t="s">
        <v>313</v>
      </c>
      <c r="B27" s="22" t="s">
        <v>314</v>
      </c>
    </row>
    <row r="28" spans="1:2" ht="24.75" customHeight="1">
      <c r="A28" s="21" t="s">
        <v>315</v>
      </c>
      <c r="B28" s="22" t="s">
        <v>316</v>
      </c>
    </row>
    <row r="33" ht="15.75">
      <c r="B33" s="23"/>
    </row>
  </sheetData>
  <sheetProtection/>
  <conditionalFormatting sqref="D15:D19">
    <cfRule type="duplicateValues" priority="1" dxfId="69">
      <formula>AND(COUNTIF($D$15:$D$19,D15)&gt;1,NOT(ISBLANK(D15)))</formula>
    </cfRule>
  </conditionalFormatting>
  <printOptions/>
  <pageMargins left="0.511811024" right="0.511811024" top="0.787401575" bottom="0.787401575" header="0.31496062" footer="0.31496062"/>
  <pageSetup orientation="portrait" paperSize="9"/>
  <headerFooter>
    <oddFooter>&amp;R
&amp;1#&amp;"Calibri"&amp;10&amp;K000000 Classificação: Direcionado</oddFooter>
  </headerFooter>
</worksheet>
</file>

<file path=xl/worksheets/sheet14.xml><?xml version="1.0" encoding="utf-8"?>
<worksheet xmlns="http://schemas.openxmlformats.org/spreadsheetml/2006/main" xmlns:r="http://schemas.openxmlformats.org/officeDocument/2006/relationships">
  <sheetPr codeName="Planilha6">
    <tabColor theme="9" tint="-0.24997000396251678"/>
  </sheetPr>
  <dimension ref="A1:H51"/>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75" thickBot="1">
      <c r="H1" s="11"/>
    </row>
    <row r="2" spans="1:8" s="4" customFormat="1" ht="24.75" customHeight="1" thickBot="1">
      <c r="A2" s="10"/>
      <c r="B2" s="396" t="s">
        <v>317</v>
      </c>
      <c r="C2" s="397"/>
      <c r="D2" s="397"/>
      <c r="E2" s="397"/>
      <c r="F2" s="397"/>
      <c r="G2" s="397"/>
      <c r="H2" s="398"/>
    </row>
    <row r="3" spans="1:8" s="4" customFormat="1" ht="24.75" customHeight="1">
      <c r="A3" s="10"/>
      <c r="B3" s="293" t="s">
        <v>318</v>
      </c>
      <c r="C3" s="399" t="s">
        <v>95</v>
      </c>
      <c r="D3" s="400"/>
      <c r="E3" s="400"/>
      <c r="F3" s="400"/>
      <c r="G3" s="400"/>
      <c r="H3" s="401"/>
    </row>
    <row r="4" spans="1:8" s="4" customFormat="1" ht="34.5" customHeight="1">
      <c r="A4" s="10"/>
      <c r="B4" s="2" t="s">
        <v>96</v>
      </c>
      <c r="C4" s="14" t="s">
        <v>97</v>
      </c>
      <c r="D4" s="14"/>
      <c r="E4" s="14" t="s">
        <v>98</v>
      </c>
      <c r="F4" s="14"/>
      <c r="G4" s="14" t="s">
        <v>319</v>
      </c>
      <c r="H4" s="107" t="s">
        <v>99</v>
      </c>
    </row>
    <row r="5" spans="1:8" s="4" customFormat="1" ht="34.5" customHeight="1">
      <c r="A5" s="10"/>
      <c r="B5" s="175" t="s">
        <v>320</v>
      </c>
      <c r="C5" s="134"/>
      <c r="D5" s="134"/>
      <c r="E5" s="134"/>
      <c r="F5" s="134"/>
      <c r="G5" s="134"/>
      <c r="H5" s="106">
        <f>IF(B6=1,"10,0",IF(B6=3,"10,0",0))</f>
        <v>0</v>
      </c>
    </row>
    <row r="6" spans="1:8" s="4" customFormat="1" ht="34.5" customHeight="1" hidden="1">
      <c r="A6" s="10"/>
      <c r="B6" s="15">
        <v>0</v>
      </c>
      <c r="H6" s="106"/>
    </row>
    <row r="7" spans="1:8" s="4" customFormat="1" ht="34.5" customHeight="1">
      <c r="A7" s="10"/>
      <c r="B7" s="2" t="s">
        <v>103</v>
      </c>
      <c r="C7" s="14" t="s">
        <v>97</v>
      </c>
      <c r="D7" s="14"/>
      <c r="E7" s="14" t="s">
        <v>98</v>
      </c>
      <c r="F7" s="14"/>
      <c r="G7" s="14" t="s">
        <v>319</v>
      </c>
      <c r="H7" s="108"/>
    </row>
    <row r="8" spans="1:8" s="4" customFormat="1" ht="60">
      <c r="A8" s="10"/>
      <c r="B8" s="175" t="s">
        <v>321</v>
      </c>
      <c r="C8" s="134"/>
      <c r="D8" s="134"/>
      <c r="E8" s="134"/>
      <c r="F8" s="134"/>
      <c r="G8" s="134"/>
      <c r="H8" s="106">
        <f>IF(B9=1,"10,0",IF(B9=3,"10,0",0))</f>
        <v>0</v>
      </c>
    </row>
    <row r="9" spans="1:8" s="4" customFormat="1" ht="34.5" customHeight="1" hidden="1">
      <c r="A9" s="10"/>
      <c r="B9" s="7">
        <v>0</v>
      </c>
      <c r="H9" s="109"/>
    </row>
    <row r="10" spans="1:8" s="4" customFormat="1" ht="34.5" customHeight="1">
      <c r="A10" s="10"/>
      <c r="B10" s="215" t="s">
        <v>202</v>
      </c>
      <c r="C10" s="14" t="s">
        <v>97</v>
      </c>
      <c r="D10" s="14"/>
      <c r="E10" s="14" t="s">
        <v>98</v>
      </c>
      <c r="F10" s="14"/>
      <c r="G10" s="14" t="s">
        <v>319</v>
      </c>
      <c r="H10" s="109"/>
    </row>
    <row r="11" spans="1:8" s="4" customFormat="1" ht="45">
      <c r="A11" s="10"/>
      <c r="B11" s="217" t="s">
        <v>322</v>
      </c>
      <c r="C11" s="134"/>
      <c r="D11" s="134"/>
      <c r="E11" s="134"/>
      <c r="F11" s="134"/>
      <c r="G11" s="134"/>
      <c r="H11" s="106">
        <f>IF(B12=1,"10,0",IF(B12=3,"10,0",0))</f>
        <v>0</v>
      </c>
    </row>
    <row r="12" spans="1:8" s="4" customFormat="1" ht="34.5" customHeight="1" hidden="1">
      <c r="A12" s="10"/>
      <c r="B12" s="7">
        <v>0</v>
      </c>
      <c r="H12" s="109"/>
    </row>
    <row r="13" spans="1:8" s="4" customFormat="1" ht="34.5" customHeight="1">
      <c r="A13" s="10"/>
      <c r="B13" s="215" t="s">
        <v>323</v>
      </c>
      <c r="C13" s="14" t="s">
        <v>97</v>
      </c>
      <c r="D13" s="14"/>
      <c r="E13" s="14" t="s">
        <v>98</v>
      </c>
      <c r="F13" s="14"/>
      <c r="G13" s="14" t="s">
        <v>319</v>
      </c>
      <c r="H13" s="109"/>
    </row>
    <row r="14" spans="1:8" s="4" customFormat="1" ht="48.75" customHeight="1">
      <c r="A14" s="10"/>
      <c r="B14" s="217" t="s">
        <v>324</v>
      </c>
      <c r="C14" s="134"/>
      <c r="D14" s="134"/>
      <c r="E14" s="134"/>
      <c r="F14" s="134"/>
      <c r="G14" s="134"/>
      <c r="H14" s="106">
        <f>IF(B15=1,"10,0",IF(B15=3,"10,0",0))</f>
        <v>0</v>
      </c>
    </row>
    <row r="15" spans="1:8" s="4" customFormat="1" ht="34.5" customHeight="1" hidden="1">
      <c r="A15" s="10"/>
      <c r="B15" s="7">
        <v>0</v>
      </c>
      <c r="H15" s="109"/>
    </row>
    <row r="16" spans="1:8" s="4" customFormat="1" ht="34.5" customHeight="1">
      <c r="A16" s="10"/>
      <c r="B16" s="215" t="s">
        <v>128</v>
      </c>
      <c r="C16" s="14" t="s">
        <v>97</v>
      </c>
      <c r="D16" s="14"/>
      <c r="E16" s="14" t="s">
        <v>98</v>
      </c>
      <c r="F16" s="14"/>
      <c r="G16" s="14" t="s">
        <v>319</v>
      </c>
      <c r="H16" s="109"/>
    </row>
    <row r="17" spans="1:8" s="4" customFormat="1" ht="45.75" customHeight="1">
      <c r="A17" s="10"/>
      <c r="B17" s="217" t="s">
        <v>325</v>
      </c>
      <c r="C17" s="134"/>
      <c r="D17" s="134"/>
      <c r="E17" s="134"/>
      <c r="F17" s="134"/>
      <c r="G17" s="134"/>
      <c r="H17" s="106">
        <f>IF(B18=1,"10,0",IF(B18=3,"10,0",0))</f>
        <v>0</v>
      </c>
    </row>
    <row r="18" spans="1:8" s="4" customFormat="1" ht="34.5" customHeight="1" hidden="1">
      <c r="A18" s="10"/>
      <c r="B18" s="7">
        <v>0</v>
      </c>
      <c r="H18" s="109"/>
    </row>
    <row r="19" spans="1:8" s="4" customFormat="1" ht="34.5" customHeight="1">
      <c r="A19" s="10"/>
      <c r="B19" s="2" t="s">
        <v>112</v>
      </c>
      <c r="C19" s="14" t="s">
        <v>97</v>
      </c>
      <c r="D19" s="14"/>
      <c r="E19" s="14" t="s">
        <v>98</v>
      </c>
      <c r="F19" s="14"/>
      <c r="G19" s="14" t="s">
        <v>319</v>
      </c>
      <c r="H19" s="109"/>
    </row>
    <row r="20" spans="1:8" s="4" customFormat="1" ht="34.5" customHeight="1">
      <c r="A20" s="10"/>
      <c r="B20" s="175" t="s">
        <v>326</v>
      </c>
      <c r="C20" s="134"/>
      <c r="D20" s="134"/>
      <c r="E20" s="134"/>
      <c r="F20" s="134"/>
      <c r="G20" s="134"/>
      <c r="H20" s="106">
        <f>IF(B21=1,"7,0",IF(B21=3,"7,0",0))</f>
        <v>0</v>
      </c>
    </row>
    <row r="21" spans="1:8" s="4" customFormat="1" ht="34.5" customHeight="1" hidden="1">
      <c r="A21" s="10"/>
      <c r="B21" s="7">
        <v>0</v>
      </c>
      <c r="H21" s="109"/>
    </row>
    <row r="22" spans="2:8" ht="34.5" customHeight="1">
      <c r="B22" s="2" t="s">
        <v>132</v>
      </c>
      <c r="C22" s="14" t="s">
        <v>97</v>
      </c>
      <c r="D22" s="14"/>
      <c r="E22" s="14" t="s">
        <v>98</v>
      </c>
      <c r="F22" s="14"/>
      <c r="G22" s="14" t="s">
        <v>319</v>
      </c>
      <c r="H22" s="110"/>
    </row>
    <row r="23" spans="2:8" ht="34.5" customHeight="1">
      <c r="B23" s="175" t="s">
        <v>327</v>
      </c>
      <c r="C23" s="134"/>
      <c r="D23" s="134"/>
      <c r="E23" s="134"/>
      <c r="F23" s="134"/>
      <c r="G23" s="134"/>
      <c r="H23" s="106">
        <f>IF(B24=1,"6,0",IF(B24=3,"6,0",0))</f>
        <v>0</v>
      </c>
    </row>
    <row r="24" spans="2:8" ht="34.5" customHeight="1" hidden="1">
      <c r="B24" s="8">
        <v>0</v>
      </c>
      <c r="C24" s="4"/>
      <c r="D24" s="4"/>
      <c r="E24" s="4"/>
      <c r="F24" s="4"/>
      <c r="G24" s="4"/>
      <c r="H24" s="109"/>
    </row>
    <row r="25" spans="2:8" ht="34.5" customHeight="1">
      <c r="B25" s="2" t="s">
        <v>134</v>
      </c>
      <c r="C25" s="14" t="s">
        <v>97</v>
      </c>
      <c r="D25" s="14"/>
      <c r="E25" s="14" t="s">
        <v>98</v>
      </c>
      <c r="F25" s="14"/>
      <c r="G25" s="14" t="s">
        <v>319</v>
      </c>
      <c r="H25" s="110"/>
    </row>
    <row r="26" spans="2:8" ht="34.5" customHeight="1">
      <c r="B26" s="218" t="s">
        <v>328</v>
      </c>
      <c r="C26" s="134"/>
      <c r="D26" s="134"/>
      <c r="E26" s="134"/>
      <c r="F26" s="134"/>
      <c r="G26" s="134"/>
      <c r="H26" s="106">
        <f>IF(B27=1,"6,0",IF(B27=3,"6,0",0))</f>
        <v>0</v>
      </c>
    </row>
    <row r="27" spans="2:8" ht="15.75" hidden="1">
      <c r="B27" s="16">
        <v>0</v>
      </c>
      <c r="C27" s="4"/>
      <c r="D27" s="4"/>
      <c r="E27" s="4"/>
      <c r="F27" s="4"/>
      <c r="G27" s="4"/>
      <c r="H27" s="106"/>
    </row>
    <row r="28" spans="2:8" ht="34.5" customHeight="1">
      <c r="B28" s="2" t="s">
        <v>151</v>
      </c>
      <c r="C28" s="14" t="s">
        <v>97</v>
      </c>
      <c r="D28" s="14"/>
      <c r="E28" s="14" t="s">
        <v>98</v>
      </c>
      <c r="F28" s="14"/>
      <c r="G28" s="14" t="s">
        <v>319</v>
      </c>
      <c r="H28" s="110"/>
    </row>
    <row r="29" spans="2:8" ht="34.5" customHeight="1">
      <c r="B29" s="218" t="s">
        <v>329</v>
      </c>
      <c r="C29" s="134"/>
      <c r="D29" s="134"/>
      <c r="E29" s="134"/>
      <c r="F29" s="134"/>
      <c r="G29" s="134"/>
      <c r="H29" s="106">
        <f>IF(B30=1,"6,0",IF(B30=3,"6,0",0))</f>
        <v>0</v>
      </c>
    </row>
    <row r="30" spans="2:8" ht="15" customHeight="1" hidden="1">
      <c r="B30" s="16">
        <v>0</v>
      </c>
      <c r="C30" s="4"/>
      <c r="D30" s="4"/>
      <c r="E30" s="4"/>
      <c r="F30" s="4"/>
      <c r="G30" s="4"/>
      <c r="H30" s="106"/>
    </row>
    <row r="31" spans="2:8" ht="34.5" customHeight="1">
      <c r="B31" s="2" t="s">
        <v>154</v>
      </c>
      <c r="C31" s="14" t="s">
        <v>97</v>
      </c>
      <c r="D31" s="14"/>
      <c r="E31" s="14" t="s">
        <v>98</v>
      </c>
      <c r="F31" s="14"/>
      <c r="G31" s="14" t="s">
        <v>319</v>
      </c>
      <c r="H31" s="110"/>
    </row>
    <row r="32" spans="2:8" ht="45">
      <c r="B32" s="32" t="s">
        <v>330</v>
      </c>
      <c r="C32" s="134"/>
      <c r="D32" s="134"/>
      <c r="E32" s="134"/>
      <c r="F32" s="134"/>
      <c r="G32" s="134"/>
      <c r="H32" s="106">
        <f>IF(B33=1,"6,0",IF(B33=3,"6,0",0))</f>
        <v>0</v>
      </c>
    </row>
    <row r="33" spans="2:8" ht="15" customHeight="1" hidden="1">
      <c r="B33" s="16">
        <v>0</v>
      </c>
      <c r="C33" s="4"/>
      <c r="D33" s="4"/>
      <c r="E33" s="4"/>
      <c r="F33" s="4"/>
      <c r="G33" s="4"/>
      <c r="H33" s="106"/>
    </row>
    <row r="34" spans="2:8" ht="34.5" customHeight="1">
      <c r="B34" s="2" t="s">
        <v>331</v>
      </c>
      <c r="C34" s="14" t="s">
        <v>97</v>
      </c>
      <c r="D34" s="14"/>
      <c r="E34" s="14" t="s">
        <v>98</v>
      </c>
      <c r="F34" s="14"/>
      <c r="G34" s="14" t="s">
        <v>319</v>
      </c>
      <c r="H34" s="110"/>
    </row>
    <row r="35" spans="2:8" ht="34.5" customHeight="1">
      <c r="B35" s="218" t="s">
        <v>332</v>
      </c>
      <c r="C35" s="134"/>
      <c r="D35" s="134"/>
      <c r="E35" s="134"/>
      <c r="F35" s="134"/>
      <c r="G35" s="134"/>
      <c r="H35" s="106">
        <f>IF(B36=1,"6,0",IF(B36=3,"6,0",0))</f>
        <v>0</v>
      </c>
    </row>
    <row r="36" spans="2:8" ht="15" customHeight="1" hidden="1">
      <c r="B36" s="16">
        <v>0</v>
      </c>
      <c r="C36" s="4"/>
      <c r="D36" s="4"/>
      <c r="E36" s="4"/>
      <c r="F36" s="4"/>
      <c r="G36" s="4"/>
      <c r="H36" s="106"/>
    </row>
    <row r="37" spans="2:8" ht="34.5" customHeight="1">
      <c r="B37" s="2" t="s">
        <v>333</v>
      </c>
      <c r="C37" s="14" t="s">
        <v>97</v>
      </c>
      <c r="D37" s="14"/>
      <c r="E37" s="14" t="s">
        <v>98</v>
      </c>
      <c r="F37" s="14"/>
      <c r="G37" s="14" t="s">
        <v>319</v>
      </c>
      <c r="H37" s="110"/>
    </row>
    <row r="38" spans="2:8" ht="45">
      <c r="B38" s="32" t="s">
        <v>334</v>
      </c>
      <c r="C38" s="134"/>
      <c r="D38" s="134"/>
      <c r="E38" s="134"/>
      <c r="F38" s="134"/>
      <c r="G38" s="134"/>
      <c r="H38" s="106">
        <f>IF(B39=1,"6,0",IF(B39=3,"6,0",0))</f>
        <v>0</v>
      </c>
    </row>
    <row r="39" spans="2:8" ht="15" customHeight="1" hidden="1">
      <c r="B39" s="16">
        <v>0</v>
      </c>
      <c r="C39" s="4"/>
      <c r="D39" s="4"/>
      <c r="E39" s="4"/>
      <c r="F39" s="4"/>
      <c r="G39" s="4"/>
      <c r="H39" s="106"/>
    </row>
    <row r="40" spans="2:8" ht="34.5" customHeight="1">
      <c r="B40" s="2" t="s">
        <v>335</v>
      </c>
      <c r="C40" s="14" t="s">
        <v>97</v>
      </c>
      <c r="D40" s="14"/>
      <c r="E40" s="14" t="s">
        <v>98</v>
      </c>
      <c r="F40" s="14"/>
      <c r="G40" s="14" t="s">
        <v>319</v>
      </c>
      <c r="H40" s="110"/>
    </row>
    <row r="41" spans="2:8" ht="34.5" customHeight="1">
      <c r="B41" s="218" t="s">
        <v>336</v>
      </c>
      <c r="C41" s="134"/>
      <c r="D41" s="134"/>
      <c r="E41" s="134"/>
      <c r="F41" s="134"/>
      <c r="G41" s="134"/>
      <c r="H41" s="106">
        <f>IF(B42=1,"7,0",IF(B42=3,"7,0",0))</f>
        <v>0</v>
      </c>
    </row>
    <row r="42" spans="2:8" ht="15" customHeight="1" hidden="1">
      <c r="B42" s="16">
        <v>0</v>
      </c>
      <c r="C42" s="4"/>
      <c r="D42" s="4"/>
      <c r="E42" s="4"/>
      <c r="F42" s="4"/>
      <c r="G42" s="4"/>
      <c r="H42" s="123"/>
    </row>
    <row r="43" spans="2:8" ht="34.5" customHeight="1">
      <c r="B43" s="32"/>
      <c r="C43" s="4"/>
      <c r="D43" s="4"/>
      <c r="E43" s="4"/>
      <c r="F43" s="4"/>
      <c r="G43" s="4"/>
      <c r="H43" s="123"/>
    </row>
    <row r="44" spans="2:8" ht="15.75">
      <c r="B44" s="24" t="s">
        <v>117</v>
      </c>
      <c r="C44" s="4"/>
      <c r="D44" s="4"/>
      <c r="E44" s="4"/>
      <c r="F44" s="4"/>
      <c r="G44" s="4"/>
      <c r="H44" s="13"/>
    </row>
    <row r="45" spans="2:8" ht="34.5" customHeight="1">
      <c r="B45" s="386"/>
      <c r="C45" s="386"/>
      <c r="D45" s="386"/>
      <c r="E45" s="386"/>
      <c r="F45" s="386"/>
      <c r="G45" s="386"/>
      <c r="H45" s="386"/>
    </row>
    <row r="46" spans="2:8" ht="34.5" customHeight="1">
      <c r="B46" s="386"/>
      <c r="C46" s="386"/>
      <c r="D46" s="386"/>
      <c r="E46" s="386"/>
      <c r="F46" s="386"/>
      <c r="G46" s="386"/>
      <c r="H46" s="386"/>
    </row>
    <row r="47" spans="2:8" ht="34.5" customHeight="1">
      <c r="B47" s="386"/>
      <c r="C47" s="386"/>
      <c r="D47" s="386"/>
      <c r="E47" s="386"/>
      <c r="F47" s="386"/>
      <c r="G47" s="386"/>
      <c r="H47" s="386"/>
    </row>
    <row r="48" spans="2:8" ht="34.5" customHeight="1">
      <c r="B48" s="386"/>
      <c r="C48" s="386"/>
      <c r="D48" s="386"/>
      <c r="E48" s="386"/>
      <c r="F48" s="386"/>
      <c r="G48" s="386"/>
      <c r="H48" s="386"/>
    </row>
    <row r="49" spans="2:8" ht="34.5" customHeight="1">
      <c r="B49" s="294" t="s">
        <v>118</v>
      </c>
      <c r="C49" s="295" t="s">
        <v>51</v>
      </c>
      <c r="D49" s="296"/>
      <c r="E49" s="296"/>
      <c r="F49" s="296"/>
      <c r="G49" s="295" t="s">
        <v>119</v>
      </c>
      <c r="H49" s="36">
        <f>H41+H38+H35+H32+H29+H26+H23+H20+H17+H14+H11+H8+H5</f>
        <v>0</v>
      </c>
    </row>
    <row r="50" spans="2:8" ht="34.5" customHeight="1">
      <c r="B50"/>
      <c r="C50"/>
      <c r="D50"/>
      <c r="E50"/>
      <c r="F50" s="292" t="s">
        <v>120</v>
      </c>
      <c r="G50" s="30"/>
      <c r="H50" s="31">
        <v>100</v>
      </c>
    </row>
    <row r="51" ht="15" hidden="1">
      <c r="H51" s="6">
        <f>H50*70%</f>
        <v>70</v>
      </c>
    </row>
    <row r="52" ht="15"/>
  </sheetData>
  <sheetProtection password="B189" sheet="1" objects="1" scenarios="1"/>
  <mergeCells count="3">
    <mergeCell ref="B45:H48"/>
    <mergeCell ref="B2:H2"/>
    <mergeCell ref="C3:H3"/>
  </mergeCells>
  <conditionalFormatting sqref="H49">
    <cfRule type="cellIs" priority="45" dxfId="67" operator="lessThan">
      <formula>70</formula>
    </cfRule>
    <cfRule type="cellIs" priority="46" dxfId="1" operator="equal">
      <formula>70</formula>
    </cfRule>
    <cfRule type="cellIs" priority="47" dxfId="66" operator="greaterThan">
      <formula>70</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15.xml><?xml version="1.0" encoding="utf-8"?>
<worksheet xmlns="http://schemas.openxmlformats.org/spreadsheetml/2006/main" xmlns:r="http://schemas.openxmlformats.org/officeDocument/2006/relationships">
  <sheetPr codeName="Planilha7">
    <tabColor theme="9" tint="-0.24997000396251678"/>
  </sheetPr>
  <dimension ref="A1:H63"/>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75" thickBot="1">
      <c r="H1" s="11"/>
    </row>
    <row r="2" spans="1:8" s="4" customFormat="1" ht="24.75" customHeight="1" thickBot="1">
      <c r="A2" s="10"/>
      <c r="B2" s="396" t="s">
        <v>317</v>
      </c>
      <c r="C2" s="397"/>
      <c r="D2" s="397"/>
      <c r="E2" s="397"/>
      <c r="F2" s="397"/>
      <c r="G2" s="397"/>
      <c r="H2" s="398"/>
    </row>
    <row r="3" spans="1:8" s="4" customFormat="1" ht="24.75" customHeight="1">
      <c r="A3" s="10"/>
      <c r="B3" s="297" t="s">
        <v>53</v>
      </c>
      <c r="C3" s="404" t="s">
        <v>95</v>
      </c>
      <c r="D3" s="405"/>
      <c r="E3" s="405"/>
      <c r="F3" s="405"/>
      <c r="G3" s="405"/>
      <c r="H3" s="406"/>
    </row>
    <row r="4" spans="1:8" s="4" customFormat="1" ht="34.5" customHeight="1">
      <c r="A4" s="10"/>
      <c r="B4" s="2" t="s">
        <v>96</v>
      </c>
      <c r="C4" s="14" t="s">
        <v>97</v>
      </c>
      <c r="D4" s="14"/>
      <c r="E4" s="14" t="s">
        <v>98</v>
      </c>
      <c r="F4" s="14"/>
      <c r="G4" s="14" t="s">
        <v>319</v>
      </c>
      <c r="H4" s="101" t="s">
        <v>99</v>
      </c>
    </row>
    <row r="5" spans="1:8" s="4" customFormat="1" ht="34.5" customHeight="1">
      <c r="A5" s="10"/>
      <c r="B5" s="175" t="s">
        <v>337</v>
      </c>
      <c r="C5" s="134"/>
      <c r="D5" s="134"/>
      <c r="E5" s="134"/>
      <c r="F5" s="134"/>
      <c r="G5" s="134"/>
      <c r="H5" s="102">
        <f>IF(B6=1,"10,0",IF(B6=3,"10,0",0))</f>
        <v>0</v>
      </c>
    </row>
    <row r="6" spans="1:8" s="4" customFormat="1" ht="34.5" customHeight="1" hidden="1">
      <c r="A6" s="10"/>
      <c r="B6" s="15">
        <v>0</v>
      </c>
      <c r="H6" s="102"/>
    </row>
    <row r="7" spans="1:8" s="4" customFormat="1" ht="34.5" customHeight="1">
      <c r="A7" s="10"/>
      <c r="B7" s="2" t="s">
        <v>103</v>
      </c>
      <c r="C7" s="14" t="s">
        <v>97</v>
      </c>
      <c r="D7" s="14"/>
      <c r="E7" s="14" t="s">
        <v>98</v>
      </c>
      <c r="F7" s="14"/>
      <c r="G7" s="14" t="s">
        <v>319</v>
      </c>
      <c r="H7" s="103"/>
    </row>
    <row r="8" spans="1:8" s="4" customFormat="1" ht="69.75" customHeight="1">
      <c r="A8" s="10"/>
      <c r="B8" s="175" t="s">
        <v>338</v>
      </c>
      <c r="C8" s="134"/>
      <c r="D8" s="134"/>
      <c r="E8" s="134"/>
      <c r="F8" s="134"/>
      <c r="G8" s="134"/>
      <c r="H8" s="102">
        <f>IF(B9=1,"10,0",IF(B9=3,"10,0",0))</f>
        <v>0</v>
      </c>
    </row>
    <row r="9" spans="1:8" s="4" customFormat="1" ht="42" customHeight="1" hidden="1">
      <c r="A9" s="10"/>
      <c r="B9" s="7">
        <v>0</v>
      </c>
      <c r="H9" s="104"/>
    </row>
    <row r="10" spans="1:8" s="4" customFormat="1" ht="34.5" customHeight="1">
      <c r="A10" s="10"/>
      <c r="B10" s="2" t="s">
        <v>105</v>
      </c>
      <c r="C10" s="14" t="s">
        <v>97</v>
      </c>
      <c r="D10" s="14"/>
      <c r="E10" s="14" t="s">
        <v>98</v>
      </c>
      <c r="F10" s="14"/>
      <c r="G10" s="14" t="s">
        <v>319</v>
      </c>
      <c r="H10" s="104"/>
    </row>
    <row r="11" spans="1:8" s="4" customFormat="1" ht="34.5" customHeight="1">
      <c r="A11" s="10"/>
      <c r="B11" s="175" t="s">
        <v>339</v>
      </c>
      <c r="C11" s="134"/>
      <c r="D11" s="134"/>
      <c r="E11" s="134"/>
      <c r="F11" s="134"/>
      <c r="G11" s="134"/>
      <c r="H11" s="102">
        <f>IF(B12=1,"10,0",IF(B12=3,"10,0",0))</f>
        <v>0</v>
      </c>
    </row>
    <row r="12" spans="1:8" s="4" customFormat="1" ht="34.5" customHeight="1" hidden="1">
      <c r="A12" s="10"/>
      <c r="B12" s="7">
        <v>0</v>
      </c>
      <c r="H12" s="104"/>
    </row>
    <row r="13" spans="1:8" s="4" customFormat="1" ht="34.5" customHeight="1">
      <c r="A13" s="10"/>
      <c r="B13" s="2" t="s">
        <v>108</v>
      </c>
      <c r="C13" s="14" t="s">
        <v>97</v>
      </c>
      <c r="D13" s="14"/>
      <c r="E13" s="14" t="s">
        <v>98</v>
      </c>
      <c r="F13" s="14"/>
      <c r="G13" s="14" t="s">
        <v>319</v>
      </c>
      <c r="H13" s="104"/>
    </row>
    <row r="14" spans="1:8" s="4" customFormat="1" ht="34.5" customHeight="1">
      <c r="A14" s="10"/>
      <c r="B14" s="175" t="s">
        <v>340</v>
      </c>
      <c r="C14" s="134"/>
      <c r="D14" s="134"/>
      <c r="E14" s="134"/>
      <c r="F14" s="134"/>
      <c r="G14" s="134"/>
      <c r="H14" s="102">
        <f>IF(B15=1,"10,0",IF(B15=3,"10,0",0))</f>
        <v>0</v>
      </c>
    </row>
    <row r="15" spans="1:8" s="4" customFormat="1" ht="34.5" customHeight="1" hidden="1">
      <c r="A15" s="10"/>
      <c r="B15" s="8">
        <v>0</v>
      </c>
      <c r="H15" s="104"/>
    </row>
    <row r="16" spans="1:8" s="4" customFormat="1" ht="34.5" customHeight="1">
      <c r="A16" s="10"/>
      <c r="B16" s="2" t="s">
        <v>110</v>
      </c>
      <c r="C16" s="14" t="s">
        <v>97</v>
      </c>
      <c r="D16" s="14"/>
      <c r="E16" s="14" t="s">
        <v>98</v>
      </c>
      <c r="F16" s="14"/>
      <c r="G16" s="14" t="s">
        <v>319</v>
      </c>
      <c r="H16" s="104"/>
    </row>
    <row r="17" spans="1:8" s="4" customFormat="1" ht="34.5" customHeight="1">
      <c r="A17" s="10"/>
      <c r="B17" s="218" t="s">
        <v>341</v>
      </c>
      <c r="C17" s="134"/>
      <c r="D17" s="134"/>
      <c r="E17" s="134"/>
      <c r="F17" s="134"/>
      <c r="G17" s="134"/>
      <c r="H17" s="102">
        <f>IF(B18=1,"10,0",IF(B18=3,"10,0",0))</f>
        <v>0</v>
      </c>
    </row>
    <row r="18" spans="1:8" s="4" customFormat="1" ht="34.5" customHeight="1" hidden="1">
      <c r="A18" s="10"/>
      <c r="B18" s="16">
        <v>0</v>
      </c>
      <c r="H18" s="104"/>
    </row>
    <row r="19" spans="1:8" s="4" customFormat="1" ht="34.5" customHeight="1">
      <c r="A19" s="10"/>
      <c r="B19" s="215" t="s">
        <v>342</v>
      </c>
      <c r="C19" s="14" t="s">
        <v>97</v>
      </c>
      <c r="D19" s="14"/>
      <c r="E19" s="14" t="s">
        <v>98</v>
      </c>
      <c r="F19" s="14"/>
      <c r="G19" s="14" t="s">
        <v>319</v>
      </c>
      <c r="H19" s="104"/>
    </row>
    <row r="20" spans="1:8" s="4" customFormat="1" ht="34.5" customHeight="1">
      <c r="A20" s="10"/>
      <c r="B20" s="228" t="s">
        <v>343</v>
      </c>
      <c r="C20" s="134"/>
      <c r="D20" s="134"/>
      <c r="E20" s="134"/>
      <c r="F20" s="134"/>
      <c r="G20" s="134"/>
      <c r="H20" s="102">
        <f>IF(B21=1,"10,0",IF(B21=3,"10,0",0))</f>
        <v>0</v>
      </c>
    </row>
    <row r="21" spans="1:8" s="4" customFormat="1" ht="34.5" customHeight="1" hidden="1">
      <c r="A21" s="10"/>
      <c r="B21" s="16">
        <v>0</v>
      </c>
      <c r="H21" s="104"/>
    </row>
    <row r="22" spans="2:8" ht="34.5" customHeight="1">
      <c r="B22" s="2" t="s">
        <v>132</v>
      </c>
      <c r="C22" s="14" t="s">
        <v>97</v>
      </c>
      <c r="D22" s="14"/>
      <c r="E22" s="14" t="s">
        <v>98</v>
      </c>
      <c r="F22" s="14"/>
      <c r="G22" s="14" t="s">
        <v>319</v>
      </c>
      <c r="H22" s="105"/>
    </row>
    <row r="23" spans="2:8" ht="34.5" customHeight="1">
      <c r="B23" s="218" t="s">
        <v>344</v>
      </c>
      <c r="C23" s="134"/>
      <c r="D23" s="134"/>
      <c r="E23" s="134"/>
      <c r="F23" s="134"/>
      <c r="G23" s="134"/>
      <c r="H23" s="102">
        <f>IF(B24=1,"10,0",IF(B24=3,"10,0",0))</f>
        <v>0</v>
      </c>
    </row>
    <row r="24" spans="2:8" ht="34.5" customHeight="1" hidden="1">
      <c r="B24" s="16">
        <v>0</v>
      </c>
      <c r="C24" s="4"/>
      <c r="D24" s="4"/>
      <c r="E24" s="4"/>
      <c r="F24" s="4"/>
      <c r="G24" s="4"/>
      <c r="H24" s="104"/>
    </row>
    <row r="25" spans="2:8" ht="34.5" customHeight="1">
      <c r="B25" s="2" t="s">
        <v>134</v>
      </c>
      <c r="C25" s="14" t="s">
        <v>97</v>
      </c>
      <c r="D25" s="14"/>
      <c r="E25" s="14" t="s">
        <v>98</v>
      </c>
      <c r="F25" s="14"/>
      <c r="G25" s="14" t="s">
        <v>319</v>
      </c>
      <c r="H25" s="105"/>
    </row>
    <row r="26" spans="2:8" ht="34.5" customHeight="1">
      <c r="B26" s="218" t="s">
        <v>345</v>
      </c>
      <c r="C26" s="134"/>
      <c r="D26" s="134"/>
      <c r="E26" s="134"/>
      <c r="F26" s="134"/>
      <c r="G26" s="134"/>
      <c r="H26" s="102">
        <f>IF(B27=1,"10,0",IF(B27=3,"10,0",0))</f>
        <v>0</v>
      </c>
    </row>
    <row r="27" spans="2:8" ht="15.75" hidden="1">
      <c r="B27" s="16">
        <v>0</v>
      </c>
      <c r="C27" s="4"/>
      <c r="D27" s="4"/>
      <c r="E27" s="4"/>
      <c r="F27" s="4"/>
      <c r="G27" s="4"/>
      <c r="H27" s="102"/>
    </row>
    <row r="28" spans="2:8" ht="34.5" customHeight="1">
      <c r="B28" s="2" t="s">
        <v>151</v>
      </c>
      <c r="C28" s="14" t="s">
        <v>97</v>
      </c>
      <c r="D28" s="14"/>
      <c r="E28" s="14" t="s">
        <v>98</v>
      </c>
      <c r="F28" s="14"/>
      <c r="G28" s="14" t="s">
        <v>319</v>
      </c>
      <c r="H28" s="102"/>
    </row>
    <row r="29" spans="2:8" ht="34.5" customHeight="1">
      <c r="B29" s="218" t="s">
        <v>346</v>
      </c>
      <c r="C29" s="134"/>
      <c r="D29" s="134"/>
      <c r="E29" s="134"/>
      <c r="F29" s="134"/>
      <c r="G29" s="134"/>
      <c r="H29" s="102">
        <f>IF(B30=1,"10,0",IF(B30=3,"10,0",0))</f>
        <v>0</v>
      </c>
    </row>
    <row r="30" spans="2:8" ht="34.5" customHeight="1" hidden="1">
      <c r="B30" s="16">
        <v>0</v>
      </c>
      <c r="C30" s="14"/>
      <c r="D30" s="14"/>
      <c r="E30" s="14"/>
      <c r="F30" s="14"/>
      <c r="G30" s="14"/>
      <c r="H30" s="5"/>
    </row>
    <row r="31" spans="2:8" ht="34.5" customHeight="1">
      <c r="B31" s="215" t="s">
        <v>347</v>
      </c>
      <c r="C31" s="14" t="s">
        <v>97</v>
      </c>
      <c r="D31" s="14"/>
      <c r="E31" s="14" t="s">
        <v>98</v>
      </c>
      <c r="F31" s="14"/>
      <c r="G31" s="14" t="s">
        <v>319</v>
      </c>
      <c r="H31" s="102"/>
    </row>
    <row r="32" spans="2:8" ht="34.5" customHeight="1">
      <c r="B32" s="228" t="s">
        <v>348</v>
      </c>
      <c r="C32" s="134"/>
      <c r="D32" s="134"/>
      <c r="E32" s="134"/>
      <c r="F32" s="134"/>
      <c r="G32" s="134"/>
      <c r="H32" s="102">
        <f>IF(B33=1,"10,0",IF(B33=3,"10,0",0))</f>
        <v>0</v>
      </c>
    </row>
    <row r="33" spans="2:8" ht="34.5" customHeight="1" hidden="1">
      <c r="B33" s="229">
        <v>0</v>
      </c>
      <c r="H33" s="102">
        <f>IF(B33=1,"8,0",IF(B33=3,"8,0",0))</f>
        <v>0</v>
      </c>
    </row>
    <row r="34" spans="2:8" ht="18" customHeight="1">
      <c r="B34" s="298" t="s">
        <v>349</v>
      </c>
      <c r="C34" s="4"/>
      <c r="D34" s="4"/>
      <c r="E34" s="4"/>
      <c r="F34" s="4"/>
      <c r="G34" s="4"/>
      <c r="H34" s="102"/>
    </row>
    <row r="35" spans="2:8" ht="34.5" customHeight="1" thickBot="1">
      <c r="B35" s="2"/>
      <c r="C35" s="14"/>
      <c r="D35" s="14"/>
      <c r="E35" s="14"/>
      <c r="F35" s="14"/>
      <c r="G35" s="14"/>
      <c r="H35" s="110"/>
    </row>
    <row r="36" spans="2:8" ht="34.5" customHeight="1" thickBot="1">
      <c r="B36" s="402" t="s">
        <v>350</v>
      </c>
      <c r="C36" s="403"/>
      <c r="D36" s="403"/>
      <c r="E36" s="403"/>
      <c r="F36" s="403"/>
      <c r="G36" s="403"/>
      <c r="H36" s="403"/>
    </row>
    <row r="37" spans="2:8" ht="34.5" customHeight="1">
      <c r="B37" s="2" t="s">
        <v>331</v>
      </c>
      <c r="D37" s="14" t="s">
        <v>97</v>
      </c>
      <c r="E37" s="14"/>
      <c r="F37" s="14" t="s">
        <v>98</v>
      </c>
      <c r="G37" s="14"/>
      <c r="H37" s="107" t="s">
        <v>99</v>
      </c>
    </row>
    <row r="38" spans="2:8" ht="34.5" customHeight="1">
      <c r="B38" s="1" t="s">
        <v>351</v>
      </c>
      <c r="C38" s="4"/>
      <c r="D38" s="134"/>
      <c r="E38" s="134"/>
      <c r="F38" s="134"/>
      <c r="G38" s="180"/>
      <c r="H38" s="106" t="str">
        <f>IF(B39=1,"1,0","0")</f>
        <v>0</v>
      </c>
    </row>
    <row r="39" spans="2:8" ht="11.25" customHeight="1" hidden="1">
      <c r="B39" s="8">
        <v>0</v>
      </c>
      <c r="G39" s="181"/>
      <c r="H39" s="111"/>
    </row>
    <row r="40" spans="2:8" ht="34.5" customHeight="1">
      <c r="B40" s="2" t="s">
        <v>333</v>
      </c>
      <c r="D40" s="14" t="s">
        <v>97</v>
      </c>
      <c r="E40" s="14"/>
      <c r="F40" s="14" t="s">
        <v>98</v>
      </c>
      <c r="G40" s="182"/>
      <c r="H40" s="107"/>
    </row>
    <row r="41" spans="2:8" ht="34.5" customHeight="1">
      <c r="B41" s="1" t="s">
        <v>352</v>
      </c>
      <c r="C41" s="4"/>
      <c r="D41" s="134"/>
      <c r="E41" s="134"/>
      <c r="F41" s="134"/>
      <c r="G41" s="180"/>
      <c r="H41" s="106" t="str">
        <f>IF(B42=1,"1,0","0")</f>
        <v>0</v>
      </c>
    </row>
    <row r="42" spans="2:8" ht="8.25" customHeight="1" hidden="1">
      <c r="B42" s="8">
        <v>0</v>
      </c>
      <c r="C42"/>
      <c r="D42"/>
      <c r="E42"/>
      <c r="F42" s="33"/>
      <c r="G42" s="34"/>
      <c r="H42" s="47"/>
    </row>
    <row r="43" spans="2:8" ht="34.5" customHeight="1">
      <c r="B43" s="2" t="s">
        <v>335</v>
      </c>
      <c r="D43" s="14" t="s">
        <v>97</v>
      </c>
      <c r="E43" s="14"/>
      <c r="F43" s="14" t="s">
        <v>98</v>
      </c>
      <c r="G43" s="182"/>
      <c r="H43" s="47"/>
    </row>
    <row r="44" spans="2:8" ht="34.5" customHeight="1">
      <c r="B44" s="1" t="s">
        <v>353</v>
      </c>
      <c r="C44" s="4"/>
      <c r="D44" s="134"/>
      <c r="E44" s="134"/>
      <c r="F44" s="134"/>
      <c r="G44" s="180"/>
      <c r="H44" s="106" t="str">
        <f>IF(B45=1,"1,0","0")</f>
        <v>0</v>
      </c>
    </row>
    <row r="45" spans="2:8" ht="15" customHeight="1" hidden="1">
      <c r="B45" s="8">
        <v>0</v>
      </c>
      <c r="C45"/>
      <c r="D45"/>
      <c r="E45"/>
      <c r="F45" s="33"/>
      <c r="G45" s="34"/>
      <c r="H45" s="47"/>
    </row>
    <row r="46" spans="2:8" ht="34.5" customHeight="1">
      <c r="B46" s="2" t="s">
        <v>354</v>
      </c>
      <c r="D46" s="14" t="s">
        <v>97</v>
      </c>
      <c r="E46" s="14"/>
      <c r="F46" s="14" t="s">
        <v>98</v>
      </c>
      <c r="G46" s="182"/>
      <c r="H46" s="47"/>
    </row>
    <row r="47" spans="2:8" ht="34.5" customHeight="1">
      <c r="B47" s="1" t="s">
        <v>355</v>
      </c>
      <c r="C47" s="4"/>
      <c r="D47" s="134"/>
      <c r="E47" s="134"/>
      <c r="F47" s="134"/>
      <c r="G47" s="180"/>
      <c r="H47" s="106" t="str">
        <f>IF(B48=1,"1,0","0")</f>
        <v>0</v>
      </c>
    </row>
    <row r="48" spans="2:8" ht="15" customHeight="1" hidden="1">
      <c r="B48" s="8">
        <v>0</v>
      </c>
      <c r="C48"/>
      <c r="D48"/>
      <c r="E48"/>
      <c r="F48" s="33"/>
      <c r="G48" s="179"/>
      <c r="H48" s="35"/>
    </row>
    <row r="49" spans="3:8" ht="34.5" customHeight="1">
      <c r="C49"/>
      <c r="D49"/>
      <c r="E49"/>
      <c r="F49" s="33"/>
      <c r="G49" s="179"/>
      <c r="H49" s="35"/>
    </row>
    <row r="50" spans="2:8" ht="18" customHeight="1">
      <c r="B50" s="24" t="s">
        <v>117</v>
      </c>
      <c r="C50" s="4"/>
      <c r="D50" s="4"/>
      <c r="E50" s="4"/>
      <c r="F50" s="4"/>
      <c r="G50" s="4"/>
      <c r="H50" s="13"/>
    </row>
    <row r="51" spans="2:8" ht="34.5" customHeight="1">
      <c r="B51" s="386"/>
      <c r="C51" s="386"/>
      <c r="D51" s="386"/>
      <c r="E51" s="386"/>
      <c r="F51" s="386"/>
      <c r="G51" s="386"/>
      <c r="H51" s="386"/>
    </row>
    <row r="52" spans="2:8" ht="34.5" customHeight="1">
      <c r="B52" s="386"/>
      <c r="C52" s="386"/>
      <c r="D52" s="386"/>
      <c r="E52" s="386"/>
      <c r="F52" s="386"/>
      <c r="G52" s="386"/>
      <c r="H52" s="386"/>
    </row>
    <row r="53" spans="2:8" ht="34.5" customHeight="1">
      <c r="B53" s="386"/>
      <c r="C53" s="386"/>
      <c r="D53" s="386"/>
      <c r="E53" s="386"/>
      <c r="F53" s="386"/>
      <c r="G53" s="386"/>
      <c r="H53" s="386"/>
    </row>
    <row r="54" spans="2:8" ht="34.5" customHeight="1" thickBot="1">
      <c r="B54" s="407"/>
      <c r="C54" s="407"/>
      <c r="D54" s="407"/>
      <c r="E54" s="407"/>
      <c r="F54" s="407"/>
      <c r="G54" s="407"/>
      <c r="H54" s="407"/>
    </row>
    <row r="55" spans="2:8" ht="34.5" customHeight="1">
      <c r="B55" s="136" t="s">
        <v>118</v>
      </c>
      <c r="C55" s="137" t="str">
        <f>B3</f>
        <v>ENVIRONMENT</v>
      </c>
      <c r="D55" s="138"/>
      <c r="E55" s="138"/>
      <c r="F55" s="138"/>
      <c r="G55" s="139" t="s">
        <v>356</v>
      </c>
      <c r="H55" s="141">
        <f>H47+H44+H41+H38</f>
        <v>0</v>
      </c>
    </row>
    <row r="56" spans="2:8" ht="34.5" customHeight="1">
      <c r="B56" s="140"/>
      <c r="C56" s="139"/>
      <c r="D56" s="138"/>
      <c r="E56" s="138"/>
      <c r="F56" s="138"/>
      <c r="G56" s="139" t="s">
        <v>357</v>
      </c>
      <c r="H56" s="26">
        <f>H5+H8+H11+H14+H17+H20+H23+H26+H29+H32</f>
        <v>0</v>
      </c>
    </row>
    <row r="57" spans="2:8" ht="34.5" customHeight="1">
      <c r="B57" s="140"/>
      <c r="C57" s="139"/>
      <c r="D57" s="138"/>
      <c r="E57" s="138"/>
      <c r="F57" s="408" t="s">
        <v>119</v>
      </c>
      <c r="G57" s="408"/>
      <c r="H57" s="26">
        <f>IF(H55+H56&gt;100,100,H55+H56)</f>
        <v>0</v>
      </c>
    </row>
    <row r="58" spans="2:8" ht="34.5" customHeight="1">
      <c r="B58"/>
      <c r="C58"/>
      <c r="D58"/>
      <c r="E58"/>
      <c r="F58" s="292" t="s">
        <v>120</v>
      </c>
      <c r="G58" s="30"/>
      <c r="H58" s="31">
        <v>100</v>
      </c>
    </row>
    <row r="59" ht="15" hidden="1">
      <c r="H59" s="5"/>
    </row>
    <row r="60" ht="34.5" customHeight="1" hidden="1">
      <c r="H60" s="5"/>
    </row>
    <row r="61" ht="34.5" customHeight="1" hidden="1">
      <c r="H61" s="5"/>
    </row>
    <row r="62" ht="34.5" customHeight="1" hidden="1">
      <c r="H62" s="5"/>
    </row>
    <row r="63" ht="34.5" customHeight="1" hidden="1">
      <c r="H63" s="5"/>
    </row>
    <row r="64" ht="15" customHeight="1"/>
  </sheetData>
  <sheetProtection password="B189" sheet="1" objects="1" scenarios="1"/>
  <mergeCells count="5">
    <mergeCell ref="B36:H36"/>
    <mergeCell ref="C3:H3"/>
    <mergeCell ref="B2:H2"/>
    <mergeCell ref="B51:H54"/>
    <mergeCell ref="F57:G57"/>
  </mergeCells>
  <conditionalFormatting sqref="H56">
    <cfRule type="cellIs" priority="32" dxfId="67" operator="lessThan">
      <formula>70</formula>
    </cfRule>
    <cfRule type="cellIs" priority="33" dxfId="1" operator="equal">
      <formula>70</formula>
    </cfRule>
    <cfRule type="cellIs" priority="34" dxfId="66" operator="greaterThan">
      <formula>70</formula>
    </cfRule>
  </conditionalFormatting>
  <conditionalFormatting sqref="H38">
    <cfRule type="cellIs" priority="28" dxfId="67" operator="equal">
      <formula>0</formula>
    </cfRule>
    <cfRule type="cellIs" priority="29" dxfId="66" operator="equal">
      <formula>1</formula>
    </cfRule>
    <cfRule type="cellIs" priority="30" dxfId="67" operator="equal">
      <formula>0</formula>
    </cfRule>
    <cfRule type="cellIs" priority="31" dxfId="66" operator="equal">
      <formula>1</formula>
    </cfRule>
  </conditionalFormatting>
  <conditionalFormatting sqref="H41">
    <cfRule type="cellIs" priority="12" dxfId="67" operator="equal">
      <formula>0</formula>
    </cfRule>
    <cfRule type="cellIs" priority="13" dxfId="66" operator="equal">
      <formula>1</formula>
    </cfRule>
    <cfRule type="cellIs" priority="14" dxfId="67" operator="equal">
      <formula>0</formula>
    </cfRule>
    <cfRule type="cellIs" priority="15" dxfId="66" operator="equal">
      <formula>1</formula>
    </cfRule>
  </conditionalFormatting>
  <conditionalFormatting sqref="H44">
    <cfRule type="cellIs" priority="8" dxfId="67" operator="equal">
      <formula>0</formula>
    </cfRule>
    <cfRule type="cellIs" priority="9" dxfId="66" operator="equal">
      <formula>1</formula>
    </cfRule>
    <cfRule type="cellIs" priority="10" dxfId="67" operator="equal">
      <formula>0</formula>
    </cfRule>
    <cfRule type="cellIs" priority="11" dxfId="66" operator="equal">
      <formula>1</formula>
    </cfRule>
  </conditionalFormatting>
  <conditionalFormatting sqref="H47">
    <cfRule type="cellIs" priority="4" dxfId="67" operator="equal">
      <formula>0</formula>
    </cfRule>
    <cfRule type="cellIs" priority="5" dxfId="66" operator="equal">
      <formula>1</formula>
    </cfRule>
    <cfRule type="cellIs" priority="6" dxfId="67" operator="equal">
      <formula>0</formula>
    </cfRule>
    <cfRule type="cellIs" priority="7" dxfId="66" operator="equal">
      <formula>1</formula>
    </cfRule>
  </conditionalFormatting>
  <conditionalFormatting sqref="H57">
    <cfRule type="cellIs" priority="1" dxfId="67" operator="lessThan">
      <formula>70</formula>
    </cfRule>
    <cfRule type="cellIs" priority="2" dxfId="1" operator="equal">
      <formula>70</formula>
    </cfRule>
    <cfRule type="cellIs" priority="3" dxfId="66" operator="greaterThan">
      <formula>70</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16.xml><?xml version="1.0" encoding="utf-8"?>
<worksheet xmlns="http://schemas.openxmlformats.org/spreadsheetml/2006/main" xmlns:r="http://schemas.openxmlformats.org/officeDocument/2006/relationships">
  <sheetPr codeName="Planilha8">
    <tabColor theme="9" tint="-0.24997000396251678"/>
  </sheetPr>
  <dimension ref="A1:H50"/>
  <sheetViews>
    <sheetView showGridLines="0" zoomScalePageLayoutView="0" workbookViewId="0" topLeftCell="A1">
      <selection activeCell="B31" sqref="B3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75" thickBot="1">
      <c r="H1" s="11"/>
    </row>
    <row r="2" spans="1:8" s="4" customFormat="1" ht="24.75" customHeight="1" thickBot="1">
      <c r="A2" s="10"/>
      <c r="B2" s="396" t="s">
        <v>317</v>
      </c>
      <c r="C2" s="397"/>
      <c r="D2" s="397"/>
      <c r="E2" s="397"/>
      <c r="F2" s="397"/>
      <c r="G2" s="397"/>
      <c r="H2" s="398"/>
    </row>
    <row r="3" spans="1:8" s="4" customFormat="1" ht="24.75" customHeight="1">
      <c r="A3" s="10"/>
      <c r="B3" s="291" t="s">
        <v>55</v>
      </c>
      <c r="C3" s="409" t="s">
        <v>95</v>
      </c>
      <c r="D3" s="410"/>
      <c r="E3" s="410"/>
      <c r="F3" s="410"/>
      <c r="G3" s="410"/>
      <c r="H3" s="411"/>
    </row>
    <row r="4" spans="1:8" s="4" customFormat="1" ht="34.5" customHeight="1">
      <c r="A4" s="10"/>
      <c r="B4" s="215" t="s">
        <v>179</v>
      </c>
      <c r="C4" s="14" t="s">
        <v>97</v>
      </c>
      <c r="D4" s="14"/>
      <c r="E4" s="14" t="s">
        <v>98</v>
      </c>
      <c r="F4" s="14"/>
      <c r="G4" s="14" t="s">
        <v>319</v>
      </c>
      <c r="H4" s="107" t="s">
        <v>99</v>
      </c>
    </row>
    <row r="5" spans="1:8" s="4" customFormat="1" ht="34.5" customHeight="1">
      <c r="A5" s="10"/>
      <c r="B5" s="217" t="s">
        <v>358</v>
      </c>
      <c r="C5" s="134"/>
      <c r="D5" s="134"/>
      <c r="E5" s="134"/>
      <c r="F5" s="134"/>
      <c r="G5" s="134"/>
      <c r="H5" s="102">
        <f>IF(B6=1,"5,0",IF(B6=3,"5,0",0))</f>
        <v>0</v>
      </c>
    </row>
    <row r="6" spans="1:8" s="4" customFormat="1" ht="34.5" customHeight="1" hidden="1">
      <c r="A6" s="10"/>
      <c r="B6" s="15">
        <v>0</v>
      </c>
      <c r="H6" s="102"/>
    </row>
    <row r="7" spans="1:8" s="4" customFormat="1" ht="34.5" customHeight="1">
      <c r="A7" s="10"/>
      <c r="B7" s="215" t="s">
        <v>193</v>
      </c>
      <c r="C7" s="14" t="s">
        <v>97</v>
      </c>
      <c r="D7" s="14"/>
      <c r="E7" s="14" t="s">
        <v>98</v>
      </c>
      <c r="F7" s="14"/>
      <c r="G7" s="14" t="s">
        <v>319</v>
      </c>
      <c r="H7" s="103"/>
    </row>
    <row r="8" spans="1:8" s="4" customFormat="1" ht="45">
      <c r="A8" s="10"/>
      <c r="B8" s="217" t="s">
        <v>359</v>
      </c>
      <c r="C8" s="134"/>
      <c r="D8" s="134"/>
      <c r="E8" s="134"/>
      <c r="F8" s="134"/>
      <c r="G8" s="134"/>
      <c r="H8" s="102">
        <f>IF(B10=1,"10,0",IF(B10=3,"10,0",0))</f>
        <v>0</v>
      </c>
    </row>
    <row r="9" spans="1:8" s="4" customFormat="1" ht="33.75" customHeight="1">
      <c r="A9" s="10"/>
      <c r="B9" s="289" t="s">
        <v>360</v>
      </c>
      <c r="C9" s="206"/>
      <c r="D9" s="206"/>
      <c r="E9" s="206"/>
      <c r="F9" s="206"/>
      <c r="G9" s="206"/>
      <c r="H9" s="102"/>
    </row>
    <row r="10" spans="1:8" s="4" customFormat="1" ht="14.25" customHeight="1" hidden="1">
      <c r="A10" s="10"/>
      <c r="B10" s="7">
        <v>0</v>
      </c>
      <c r="H10" s="104"/>
    </row>
    <row r="11" spans="1:8" s="4" customFormat="1" ht="34.5" customHeight="1">
      <c r="A11" s="10"/>
      <c r="B11" s="215" t="s">
        <v>202</v>
      </c>
      <c r="C11" s="14" t="s">
        <v>97</v>
      </c>
      <c r="D11" s="14"/>
      <c r="E11" s="14" t="s">
        <v>98</v>
      </c>
      <c r="F11" s="14"/>
      <c r="G11" s="14" t="s">
        <v>319</v>
      </c>
      <c r="H11" s="104"/>
    </row>
    <row r="12" spans="1:8" s="4" customFormat="1" ht="60">
      <c r="A12" s="10"/>
      <c r="B12" s="217" t="s">
        <v>361</v>
      </c>
      <c r="C12" s="134"/>
      <c r="D12" s="134"/>
      <c r="E12" s="134"/>
      <c r="F12" s="134"/>
      <c r="G12" s="134"/>
      <c r="H12" s="102">
        <f>IF(B13=1,"15,0",IF(B13=3,"15,0",0))</f>
        <v>0</v>
      </c>
    </row>
    <row r="13" spans="1:8" s="4" customFormat="1" ht="34.5" customHeight="1" hidden="1">
      <c r="A13" s="10"/>
      <c r="B13" s="7">
        <v>0</v>
      </c>
      <c r="H13" s="104"/>
    </row>
    <row r="14" spans="1:8" s="4" customFormat="1" ht="34.5" customHeight="1">
      <c r="A14" s="10"/>
      <c r="B14" s="289" t="s">
        <v>362</v>
      </c>
      <c r="H14" s="104"/>
    </row>
    <row r="15" spans="1:8" s="4" customFormat="1" ht="34.5" customHeight="1" hidden="1">
      <c r="A15" s="10"/>
      <c r="B15" s="7">
        <v>0</v>
      </c>
      <c r="H15" s="104"/>
    </row>
    <row r="16" spans="1:8" s="4" customFormat="1" ht="34.5" customHeight="1">
      <c r="A16" s="10"/>
      <c r="B16" s="2" t="s">
        <v>108</v>
      </c>
      <c r="C16" s="14" t="s">
        <v>97</v>
      </c>
      <c r="D16" s="14"/>
      <c r="E16" s="14" t="s">
        <v>98</v>
      </c>
      <c r="F16" s="14"/>
      <c r="G16" s="14" t="s">
        <v>319</v>
      </c>
      <c r="H16" s="104"/>
    </row>
    <row r="17" spans="1:8" s="4" customFormat="1" ht="30">
      <c r="A17" s="10"/>
      <c r="B17" s="175" t="s">
        <v>363</v>
      </c>
      <c r="C17" s="134"/>
      <c r="D17" s="134"/>
      <c r="E17" s="134"/>
      <c r="F17" s="134"/>
      <c r="G17" s="134"/>
      <c r="H17" s="102">
        <f>IF(B18=1,"5,0",IF(B18=3,"5,0",0))</f>
        <v>0</v>
      </c>
    </row>
    <row r="18" spans="1:8" s="4" customFormat="1" ht="34.5" customHeight="1" hidden="1">
      <c r="A18" s="10"/>
      <c r="B18" s="7">
        <v>0</v>
      </c>
      <c r="H18" s="104"/>
    </row>
    <row r="19" spans="1:8" s="4" customFormat="1" ht="34.5" customHeight="1">
      <c r="A19" s="10"/>
      <c r="B19" s="2" t="s">
        <v>110</v>
      </c>
      <c r="C19" s="14" t="s">
        <v>97</v>
      </c>
      <c r="D19" s="14"/>
      <c r="E19" s="14" t="s">
        <v>98</v>
      </c>
      <c r="F19" s="14"/>
      <c r="G19" s="14" t="s">
        <v>319</v>
      </c>
      <c r="H19" s="104"/>
    </row>
    <row r="20" spans="1:8" s="4" customFormat="1" ht="60">
      <c r="A20" s="10"/>
      <c r="B20" s="175" t="s">
        <v>364</v>
      </c>
      <c r="C20" s="134"/>
      <c r="D20" s="134"/>
      <c r="E20" s="134"/>
      <c r="F20" s="134"/>
      <c r="G20" s="134"/>
      <c r="H20" s="102">
        <f>IF(B21=1,"10,0",IF(B21=3,"10,0",0))</f>
        <v>0</v>
      </c>
    </row>
    <row r="21" spans="1:8" s="4" customFormat="1" ht="34.5" customHeight="1" hidden="1">
      <c r="A21" s="10"/>
      <c r="B21" s="7">
        <v>0</v>
      </c>
      <c r="H21" s="104"/>
    </row>
    <row r="22" spans="2:8" ht="34.5" customHeight="1">
      <c r="B22" s="2" t="s">
        <v>112</v>
      </c>
      <c r="C22" s="14" t="s">
        <v>97</v>
      </c>
      <c r="D22" s="14"/>
      <c r="E22" s="14" t="s">
        <v>98</v>
      </c>
      <c r="F22" s="14"/>
      <c r="G22" s="14" t="s">
        <v>319</v>
      </c>
      <c r="H22" s="105"/>
    </row>
    <row r="23" spans="2:8" ht="34.5" customHeight="1">
      <c r="B23" s="175" t="s">
        <v>365</v>
      </c>
      <c r="C23" s="134"/>
      <c r="D23" s="134"/>
      <c r="E23" s="134"/>
      <c r="F23" s="134"/>
      <c r="G23" s="134"/>
      <c r="H23" s="102">
        <f>IF(B24=1,"10,0",IF(B24=3,"10,0",0))</f>
        <v>0</v>
      </c>
    </row>
    <row r="24" spans="2:8" ht="34.5" customHeight="1" hidden="1">
      <c r="B24" s="8">
        <v>0</v>
      </c>
      <c r="C24" s="4"/>
      <c r="D24" s="4"/>
      <c r="E24" s="4"/>
      <c r="F24" s="4"/>
      <c r="G24" s="4"/>
      <c r="H24" s="104"/>
    </row>
    <row r="25" spans="2:8" ht="34.5" customHeight="1">
      <c r="B25" s="300" t="s">
        <v>115</v>
      </c>
      <c r="C25" s="14" t="s">
        <v>97</v>
      </c>
      <c r="D25" s="14"/>
      <c r="E25" s="14" t="s">
        <v>98</v>
      </c>
      <c r="F25" s="14"/>
      <c r="G25" s="14" t="s">
        <v>319</v>
      </c>
      <c r="H25" s="105"/>
    </row>
    <row r="26" spans="2:8" ht="34.5" customHeight="1">
      <c r="B26" s="301" t="s">
        <v>366</v>
      </c>
      <c r="C26" s="134"/>
      <c r="D26" s="134"/>
      <c r="E26" s="134"/>
      <c r="F26" s="134"/>
      <c r="G26" s="134"/>
      <c r="H26" s="102">
        <f>IF(B27=1,"10,0",IF(B27=3,"10,0",0))</f>
        <v>0</v>
      </c>
    </row>
    <row r="27" spans="2:8" ht="15.75" hidden="1">
      <c r="B27" s="16">
        <v>0</v>
      </c>
      <c r="C27" s="4"/>
      <c r="D27" s="4"/>
      <c r="E27" s="4"/>
      <c r="F27" s="4"/>
      <c r="G27" s="4"/>
      <c r="H27" s="102"/>
    </row>
    <row r="28" spans="2:8" ht="15" customHeight="1" hidden="1">
      <c r="B28" s="16"/>
      <c r="C28" s="4"/>
      <c r="D28" s="4"/>
      <c r="E28" s="4"/>
      <c r="F28" s="4"/>
      <c r="G28" s="4"/>
      <c r="H28" s="102"/>
    </row>
    <row r="29" spans="2:8" ht="27" customHeight="1">
      <c r="B29" s="175"/>
      <c r="C29" s="4"/>
      <c r="D29" s="4"/>
      <c r="E29" s="4"/>
      <c r="F29" s="4"/>
      <c r="G29" s="4"/>
      <c r="H29" s="102"/>
    </row>
    <row r="30" spans="2:8" ht="34.5" customHeight="1">
      <c r="B30" s="2" t="s">
        <v>134</v>
      </c>
      <c r="C30" s="14" t="s">
        <v>97</v>
      </c>
      <c r="D30" s="14"/>
      <c r="E30" s="14" t="s">
        <v>98</v>
      </c>
      <c r="F30" s="14"/>
      <c r="G30" s="14" t="s">
        <v>319</v>
      </c>
      <c r="H30" s="105"/>
    </row>
    <row r="31" spans="2:8" ht="34.5" customHeight="1">
      <c r="B31" s="175" t="s">
        <v>367</v>
      </c>
      <c r="C31" s="134"/>
      <c r="D31" s="134"/>
      <c r="E31" s="134"/>
      <c r="F31" s="134"/>
      <c r="G31" s="134"/>
      <c r="H31" s="102">
        <f>IF(B32=1,"5,0",IF(B32=3,"5,0",0))</f>
        <v>0</v>
      </c>
    </row>
    <row r="32" spans="2:8" ht="15" customHeight="1" hidden="1">
      <c r="B32" s="16">
        <v>0</v>
      </c>
      <c r="C32" s="4"/>
      <c r="D32" s="4"/>
      <c r="E32" s="4"/>
      <c r="F32" s="4"/>
      <c r="G32" s="4"/>
      <c r="H32" s="102"/>
    </row>
    <row r="33" spans="2:8" ht="34.5" customHeight="1">
      <c r="B33" s="2" t="s">
        <v>151</v>
      </c>
      <c r="C33" s="14" t="s">
        <v>97</v>
      </c>
      <c r="D33" s="14"/>
      <c r="E33" s="14" t="s">
        <v>98</v>
      </c>
      <c r="F33" s="14"/>
      <c r="G33" s="14" t="s">
        <v>319</v>
      </c>
      <c r="H33" s="105"/>
    </row>
    <row r="34" spans="2:8" ht="36" customHeight="1">
      <c r="B34" s="218" t="s">
        <v>368</v>
      </c>
      <c r="C34" s="134"/>
      <c r="D34" s="134"/>
      <c r="E34" s="134"/>
      <c r="F34" s="134"/>
      <c r="G34" s="134"/>
      <c r="H34" s="102">
        <f>IF(B35=1,"10,0",IF(B35=3,"10,0",0))</f>
        <v>0</v>
      </c>
    </row>
    <row r="35" spans="2:8" ht="15" customHeight="1" hidden="1">
      <c r="B35" s="16">
        <v>0</v>
      </c>
      <c r="C35" s="4"/>
      <c r="D35" s="4"/>
      <c r="E35" s="4"/>
      <c r="F35" s="4"/>
      <c r="G35" s="4"/>
      <c r="H35" s="102"/>
    </row>
    <row r="36" spans="2:8" ht="34.5" customHeight="1">
      <c r="B36" s="2" t="s">
        <v>154</v>
      </c>
      <c r="C36" s="14" t="s">
        <v>97</v>
      </c>
      <c r="D36" s="14"/>
      <c r="E36" s="14" t="s">
        <v>98</v>
      </c>
      <c r="F36" s="14"/>
      <c r="G36" s="14" t="s">
        <v>319</v>
      </c>
      <c r="H36" s="105"/>
    </row>
    <row r="37" spans="2:8" ht="34.5" customHeight="1">
      <c r="B37" s="218" t="s">
        <v>369</v>
      </c>
      <c r="C37" s="134"/>
      <c r="D37" s="134"/>
      <c r="E37" s="134"/>
      <c r="F37" s="134"/>
      <c r="G37" s="134"/>
      <c r="H37" s="102">
        <f>IF(B38=1,"10,0",IF(B38=3,"10,0",0))</f>
        <v>0</v>
      </c>
    </row>
    <row r="38" spans="2:8" ht="15" customHeight="1" hidden="1">
      <c r="B38" s="16">
        <v>0</v>
      </c>
      <c r="C38" s="4"/>
      <c r="D38" s="4"/>
      <c r="E38" s="4"/>
      <c r="F38" s="4"/>
      <c r="G38" s="4"/>
      <c r="H38" s="249"/>
    </row>
    <row r="39" spans="2:8" ht="34.5" customHeight="1">
      <c r="B39" s="215" t="s">
        <v>370</v>
      </c>
      <c r="C39" s="14" t="s">
        <v>97</v>
      </c>
      <c r="D39" s="14"/>
      <c r="E39" s="14" t="s">
        <v>98</v>
      </c>
      <c r="F39" s="14"/>
      <c r="G39" s="14" t="s">
        <v>319</v>
      </c>
      <c r="H39" s="249"/>
    </row>
    <row r="40" spans="2:8" ht="60">
      <c r="B40" s="32" t="s">
        <v>371</v>
      </c>
      <c r="C40" s="134"/>
      <c r="D40" s="134"/>
      <c r="E40" s="134"/>
      <c r="F40" s="134"/>
      <c r="G40" s="134"/>
      <c r="H40" s="102">
        <f>IF(B41=1,"10,0",IF(B41=3,"10,0",0))</f>
        <v>0</v>
      </c>
    </row>
    <row r="41" spans="2:8" ht="34.5" customHeight="1" hidden="1">
      <c r="B41" s="16">
        <v>0</v>
      </c>
      <c r="C41" s="4"/>
      <c r="D41" s="4"/>
      <c r="E41" s="4"/>
      <c r="F41" s="4"/>
      <c r="G41" s="4"/>
      <c r="H41" s="249"/>
    </row>
    <row r="42" spans="2:8" ht="34.5" customHeight="1">
      <c r="B42" s="32"/>
      <c r="C42" s="4"/>
      <c r="D42" s="4"/>
      <c r="E42" s="4"/>
      <c r="F42" s="4"/>
      <c r="G42" s="4"/>
      <c r="H42" s="249"/>
    </row>
    <row r="43" spans="2:8" ht="15.75">
      <c r="B43" s="24" t="s">
        <v>372</v>
      </c>
      <c r="C43" s="4"/>
      <c r="D43" s="4"/>
      <c r="E43" s="4"/>
      <c r="F43" s="4"/>
      <c r="G43" s="4"/>
      <c r="H43" s="13"/>
    </row>
    <row r="44" spans="2:8" ht="34.5" customHeight="1">
      <c r="B44" s="386"/>
      <c r="C44" s="386"/>
      <c r="D44" s="386"/>
      <c r="E44" s="386"/>
      <c r="F44" s="386"/>
      <c r="G44" s="386"/>
      <c r="H44" s="386"/>
    </row>
    <row r="45" spans="2:8" ht="34.5" customHeight="1">
      <c r="B45" s="386"/>
      <c r="C45" s="386"/>
      <c r="D45" s="386"/>
      <c r="E45" s="386"/>
      <c r="F45" s="386"/>
      <c r="G45" s="386"/>
      <c r="H45" s="386"/>
    </row>
    <row r="46" spans="2:8" ht="34.5" customHeight="1">
      <c r="B46" s="386"/>
      <c r="C46" s="386"/>
      <c r="D46" s="386"/>
      <c r="E46" s="386"/>
      <c r="F46" s="386"/>
      <c r="G46" s="386"/>
      <c r="H46" s="386"/>
    </row>
    <row r="47" spans="2:8" ht="34.5" customHeight="1">
      <c r="B47" s="386"/>
      <c r="C47" s="386"/>
      <c r="D47" s="386"/>
      <c r="E47" s="386"/>
      <c r="F47" s="386"/>
      <c r="G47" s="386"/>
      <c r="H47" s="386"/>
    </row>
    <row r="48" spans="2:8" ht="34.5" customHeight="1">
      <c r="B48" s="37" t="s">
        <v>118</v>
      </c>
      <c r="C48" s="38" t="str">
        <f>B3</f>
        <v>HEALTH AND SAFETY</v>
      </c>
      <c r="D48" s="39"/>
      <c r="E48" s="39"/>
      <c r="F48" s="39"/>
      <c r="G48" s="299" t="s">
        <v>119</v>
      </c>
      <c r="H48" s="26">
        <f>H5+H8+H12+H17+H20+H23+H26+H31+H34+H37+H40</f>
        <v>0</v>
      </c>
    </row>
    <row r="49" spans="2:8" ht="34.5" customHeight="1">
      <c r="B49"/>
      <c r="C49"/>
      <c r="D49"/>
      <c r="E49"/>
      <c r="F49" s="292" t="s">
        <v>120</v>
      </c>
      <c r="G49" s="30"/>
      <c r="H49" s="31">
        <v>100</v>
      </c>
    </row>
    <row r="50" ht="15" hidden="1">
      <c r="H50" s="6">
        <f>H49*70%</f>
        <v>70</v>
      </c>
    </row>
    <row r="51" ht="15"/>
    <row r="52" ht="15" customHeight="1"/>
    <row r="53" ht="15" customHeight="1"/>
    <row r="54" ht="15" customHeight="1"/>
  </sheetData>
  <sheetProtection sheet="1" objects="1" scenarios="1"/>
  <mergeCells count="3">
    <mergeCell ref="B44:H47"/>
    <mergeCell ref="B2:H2"/>
    <mergeCell ref="C3:H3"/>
  </mergeCells>
  <conditionalFormatting sqref="H48">
    <cfRule type="cellIs" priority="45" dxfId="67" operator="lessThan">
      <formula>70</formula>
    </cfRule>
    <cfRule type="cellIs" priority="46" dxfId="1" operator="equal">
      <formula>70</formula>
    </cfRule>
    <cfRule type="cellIs" priority="47" dxfId="66" operator="greaterThan">
      <formula>70</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2.xml><?xml version="1.0" encoding="utf-8"?>
<worksheet xmlns="http://schemas.openxmlformats.org/spreadsheetml/2006/main" xmlns:r="http://schemas.openxmlformats.org/officeDocument/2006/relationships">
  <sheetPr codeName="Planilha13">
    <tabColor theme="0" tint="-0.4999699890613556"/>
  </sheetPr>
  <dimension ref="A1:M128"/>
  <sheetViews>
    <sheetView showGridLines="0" zoomScalePageLayoutView="0" workbookViewId="0" topLeftCell="A1">
      <selection activeCell="B1" sqref="B1"/>
    </sheetView>
  </sheetViews>
  <sheetFormatPr defaultColWidth="0" defaultRowHeight="15" zeroHeight="1"/>
  <cols>
    <col min="1" max="1" width="2.7109375" style="124" customWidth="1"/>
    <col min="2" max="2" width="16.7109375" style="0" customWidth="1"/>
    <col min="3" max="3" width="43.421875" style="0" customWidth="1"/>
    <col min="4" max="4" width="16.57421875" style="0" customWidth="1"/>
    <col min="5" max="6" width="1.7109375" style="124" customWidth="1"/>
    <col min="7" max="7" width="16.7109375" style="0" customWidth="1"/>
    <col min="8" max="8" width="17.28125" style="0" customWidth="1"/>
    <col min="9" max="10" width="14.7109375" style="3" customWidth="1"/>
    <col min="11" max="12" width="14.7109375" style="0" customWidth="1"/>
    <col min="13" max="13" width="2.7109375" style="124" customWidth="1"/>
    <col min="14" max="18" width="15.7109375" style="0" hidden="1" customWidth="1"/>
    <col min="19" max="16384" width="9.140625" style="0" hidden="1" customWidth="1"/>
  </cols>
  <sheetData>
    <row r="1" spans="9:10" s="124" customFormat="1" ht="12" customHeight="1">
      <c r="I1" s="125"/>
      <c r="J1" s="125"/>
    </row>
    <row r="2" spans="2:12" ht="36.75" customHeight="1">
      <c r="B2" s="339" t="s">
        <v>19</v>
      </c>
      <c r="C2" s="340"/>
      <c r="D2" s="341"/>
      <c r="E2" s="126"/>
      <c r="G2" s="342" t="s">
        <v>20</v>
      </c>
      <c r="H2" s="343"/>
      <c r="I2" s="343"/>
      <c r="J2" s="343"/>
      <c r="K2" s="343"/>
      <c r="L2" s="344"/>
    </row>
    <row r="3" spans="2:12" ht="34.5" customHeight="1">
      <c r="B3" s="185" t="s">
        <v>21</v>
      </c>
      <c r="C3" s="132"/>
      <c r="D3" s="186"/>
      <c r="E3" s="127"/>
      <c r="G3" s="89" t="s">
        <v>22</v>
      </c>
      <c r="H3" s="254"/>
      <c r="I3" s="255" t="s">
        <v>23</v>
      </c>
      <c r="J3" s="255" t="s">
        <v>24</v>
      </c>
      <c r="K3" s="256" t="s">
        <v>25</v>
      </c>
      <c r="L3" s="90" t="s">
        <v>26</v>
      </c>
    </row>
    <row r="4" spans="2:12" ht="34.5" customHeight="1">
      <c r="B4" s="185" t="s">
        <v>27</v>
      </c>
      <c r="C4" s="133"/>
      <c r="D4" s="186"/>
      <c r="E4" s="127"/>
      <c r="G4" s="91" t="s">
        <v>28</v>
      </c>
      <c r="H4" s="17"/>
      <c r="I4" s="42">
        <f>'DOCUMENTATION &amp; SYSTEM'!H40</f>
        <v>8</v>
      </c>
      <c r="J4" s="27">
        <f>'DOCUMENTATION &amp; SYSTEM'!H39</f>
        <v>8</v>
      </c>
      <c r="K4" s="345">
        <f>SUM(J4:J12)</f>
        <v>8</v>
      </c>
      <c r="L4" s="349">
        <f>(K4*75+K14*25)/100</f>
        <v>6</v>
      </c>
    </row>
    <row r="5" spans="2:12" ht="34.5" customHeight="1">
      <c r="B5" s="185" t="s">
        <v>29</v>
      </c>
      <c r="C5" s="148"/>
      <c r="D5" s="186"/>
      <c r="E5" s="127"/>
      <c r="G5" s="92" t="s">
        <v>30</v>
      </c>
      <c r="I5" s="43">
        <f>'RAW MATERIAL RECEIVING,SUPPLIER'!H38</f>
        <v>16</v>
      </c>
      <c r="J5" s="28">
        <f>'RAW MATERIAL RECEIVING,SUPPLIER'!H37</f>
        <v>0</v>
      </c>
      <c r="K5" s="346"/>
      <c r="L5" s="350"/>
    </row>
    <row r="6" spans="2:12" ht="34.5" customHeight="1">
      <c r="B6" s="185" t="s">
        <v>31</v>
      </c>
      <c r="C6" s="132"/>
      <c r="D6" s="186"/>
      <c r="E6" s="127"/>
      <c r="G6" s="92" t="s">
        <v>32</v>
      </c>
      <c r="I6" s="43">
        <v>22</v>
      </c>
      <c r="J6" s="28">
        <f>PRODUCTION!H44</f>
        <v>0</v>
      </c>
      <c r="K6" s="346"/>
      <c r="L6" s="350"/>
    </row>
    <row r="7" spans="2:12" ht="34.5" customHeight="1">
      <c r="B7" s="185" t="s">
        <v>33</v>
      </c>
      <c r="C7" s="132"/>
      <c r="D7" s="186"/>
      <c r="E7" s="127"/>
      <c r="G7" s="92" t="s">
        <v>34</v>
      </c>
      <c r="I7" s="43">
        <f>TEST!H32</f>
        <v>16</v>
      </c>
      <c r="J7" s="28">
        <f>TEST!H31</f>
        <v>0</v>
      </c>
      <c r="K7" s="346"/>
      <c r="L7" s="350"/>
    </row>
    <row r="8" spans="2:12" ht="34.5" customHeight="1">
      <c r="B8" s="185" t="s">
        <v>35</v>
      </c>
      <c r="C8" s="132"/>
      <c r="D8" s="186"/>
      <c r="E8" s="127"/>
      <c r="G8" s="92" t="s">
        <v>36</v>
      </c>
      <c r="I8" s="43">
        <f>'MAINTENANCE &amp; CALIBRATION'!H28</f>
        <v>8</v>
      </c>
      <c r="J8" s="28">
        <f>'MAINTENANCE &amp; CALIBRATION'!H27</f>
        <v>0</v>
      </c>
      <c r="K8" s="346"/>
      <c r="L8" s="350"/>
    </row>
    <row r="9" spans="2:12" ht="34.5" customHeight="1">
      <c r="B9" s="187" t="s">
        <v>37</v>
      </c>
      <c r="C9" s="132"/>
      <c r="D9" s="188" t="s">
        <v>38</v>
      </c>
      <c r="E9" s="127"/>
      <c r="G9" s="257" t="s">
        <v>39</v>
      </c>
      <c r="I9" s="43">
        <f>'SHIPMENT AND LAYOUT'!H26</f>
        <v>5</v>
      </c>
      <c r="J9" s="28">
        <f>'SHIPMENT AND LAYOUT'!H25</f>
        <v>0</v>
      </c>
      <c r="K9" s="346"/>
      <c r="L9" s="350"/>
    </row>
    <row r="10" spans="2:12" ht="34.5" customHeight="1">
      <c r="B10" s="185" t="s">
        <v>40</v>
      </c>
      <c r="C10" s="132"/>
      <c r="D10" s="189"/>
      <c r="E10" s="128"/>
      <c r="G10" s="92" t="s">
        <v>41</v>
      </c>
      <c r="I10" s="43">
        <f>'PEOPLE MANAGEMENT'!H26</f>
        <v>8</v>
      </c>
      <c r="J10" s="28">
        <f>'PEOPLE MANAGEMENT'!H25</f>
        <v>0</v>
      </c>
      <c r="K10" s="346"/>
      <c r="L10" s="350"/>
    </row>
    <row r="11" spans="2:12" ht="34.5" customHeight="1">
      <c r="B11" s="190" t="s">
        <v>42</v>
      </c>
      <c r="C11" s="253" t="s">
        <v>43</v>
      </c>
      <c r="D11" s="191"/>
      <c r="E11" s="129"/>
      <c r="G11" s="92" t="s">
        <v>44</v>
      </c>
      <c r="I11" s="43">
        <f>'QUALITY MANAGEMENT'!H29</f>
        <v>12</v>
      </c>
      <c r="J11" s="28">
        <f>'QUALITY MANAGEMENT'!H28</f>
        <v>0</v>
      </c>
      <c r="K11" s="346"/>
      <c r="L11" s="350"/>
    </row>
    <row r="12" spans="2:12" ht="34.5" customHeight="1">
      <c r="B12" s="190" t="s">
        <v>45</v>
      </c>
      <c r="C12" s="133"/>
      <c r="D12" s="186"/>
      <c r="E12" s="130"/>
      <c r="G12" s="93" t="s">
        <v>46</v>
      </c>
      <c r="H12" s="18"/>
      <c r="I12" s="44">
        <f>'AFTER SALE'!H21</f>
        <v>5</v>
      </c>
      <c r="J12" s="29">
        <f>'AFTER SALE'!H20</f>
        <v>0</v>
      </c>
      <c r="K12" s="346"/>
      <c r="L12" s="350"/>
    </row>
    <row r="13" spans="2:12" ht="34.5" customHeight="1">
      <c r="B13" s="347" t="s">
        <v>47</v>
      </c>
      <c r="C13" s="348"/>
      <c r="D13" s="192"/>
      <c r="E13" s="153"/>
      <c r="F13" s="154"/>
      <c r="G13" s="96" t="s">
        <v>48</v>
      </c>
      <c r="H13" s="258" t="s">
        <v>49</v>
      </c>
      <c r="I13" s="94"/>
      <c r="J13" s="94"/>
      <c r="K13" s="95" t="s">
        <v>25</v>
      </c>
      <c r="L13" s="350"/>
    </row>
    <row r="14" spans="2:12" ht="34.5" customHeight="1">
      <c r="B14" s="347" t="s">
        <v>50</v>
      </c>
      <c r="C14" s="348"/>
      <c r="D14" s="192"/>
      <c r="E14" s="130"/>
      <c r="G14" s="92" t="s">
        <v>51</v>
      </c>
      <c r="H14" s="17"/>
      <c r="I14" s="42">
        <v>100</v>
      </c>
      <c r="J14" s="41">
        <f>'SOCIAL RESPONSABILITY'!H49</f>
        <v>0</v>
      </c>
      <c r="K14" s="345">
        <f>(J14*25+J15*25+J16*50)/100</f>
        <v>0</v>
      </c>
      <c r="L14" s="350"/>
    </row>
    <row r="15" spans="2:12" ht="34.5" customHeight="1">
      <c r="B15" s="347" t="s">
        <v>52</v>
      </c>
      <c r="C15" s="348"/>
      <c r="D15" s="192"/>
      <c r="E15" s="131"/>
      <c r="G15" s="92" t="s">
        <v>53</v>
      </c>
      <c r="I15" s="43">
        <v>100</v>
      </c>
      <c r="J15" s="40">
        <f>ENVIRONMENT!H57</f>
        <v>0</v>
      </c>
      <c r="K15" s="346"/>
      <c r="L15" s="350"/>
    </row>
    <row r="16" spans="2:12" ht="34.5" customHeight="1" thickBot="1">
      <c r="B16" s="347" t="s">
        <v>54</v>
      </c>
      <c r="C16" s="348"/>
      <c r="D16" s="193"/>
      <c r="E16" s="131"/>
      <c r="G16" s="92" t="s">
        <v>55</v>
      </c>
      <c r="I16" s="43">
        <v>100</v>
      </c>
      <c r="J16" s="40">
        <f>'HEALTH AND SAFETY'!H48</f>
        <v>0</v>
      </c>
      <c r="K16" s="346"/>
      <c r="L16" s="351"/>
    </row>
    <row r="17" spans="2:12" ht="40.5" customHeight="1">
      <c r="B17" s="194" t="s">
        <v>56</v>
      </c>
      <c r="C17" s="369"/>
      <c r="D17" s="370"/>
      <c r="E17" s="131"/>
      <c r="G17" s="359" t="s">
        <v>57</v>
      </c>
      <c r="H17" s="360"/>
      <c r="I17" s="360"/>
      <c r="J17" s="360"/>
      <c r="K17" s="360"/>
      <c r="L17" s="361"/>
    </row>
    <row r="18" spans="2:12" ht="34.5" customHeight="1">
      <c r="B18" s="184"/>
      <c r="C18" s="355"/>
      <c r="D18" s="355"/>
      <c r="E18" s="131"/>
      <c r="G18" s="362"/>
      <c r="H18" s="363"/>
      <c r="I18" s="363"/>
      <c r="J18" s="363"/>
      <c r="K18" s="363"/>
      <c r="L18" s="364"/>
    </row>
    <row r="19" spans="2:12" ht="34.5" customHeight="1" thickBot="1">
      <c r="B19" s="159" t="s">
        <v>58</v>
      </c>
      <c r="C19" s="154" t="s">
        <v>59</v>
      </c>
      <c r="D19" s="124"/>
      <c r="G19" s="124"/>
      <c r="H19" s="124"/>
      <c r="I19" s="125"/>
      <c r="J19" s="125"/>
      <c r="K19" s="124"/>
      <c r="L19" s="124"/>
    </row>
    <row r="20" spans="2:12" ht="34.5" customHeight="1" thickBot="1">
      <c r="B20" s="356" t="s">
        <v>60</v>
      </c>
      <c r="C20" s="357"/>
      <c r="D20" s="357"/>
      <c r="E20" s="357"/>
      <c r="F20" s="357"/>
      <c r="G20" s="357"/>
      <c r="H20" s="357"/>
      <c r="I20" s="357"/>
      <c r="J20" s="357"/>
      <c r="K20" s="357"/>
      <c r="L20" s="358"/>
    </row>
    <row r="21" spans="1:13" s="149" customFormat="1" ht="23.25" customHeight="1">
      <c r="A21" s="124"/>
      <c r="B21" s="151"/>
      <c r="C21" s="259" t="s">
        <v>61</v>
      </c>
      <c r="D21" s="365" t="s">
        <v>62</v>
      </c>
      <c r="E21" s="365"/>
      <c r="F21" s="365"/>
      <c r="G21" s="366" t="s">
        <v>63</v>
      </c>
      <c r="H21" s="367"/>
      <c r="I21" s="367"/>
      <c r="J21" s="367"/>
      <c r="K21" s="367"/>
      <c r="L21" s="368"/>
      <c r="M21" s="124"/>
    </row>
    <row r="22" spans="2:12" ht="34.5" customHeight="1">
      <c r="B22" s="336" t="s">
        <v>64</v>
      </c>
      <c r="C22" s="155"/>
      <c r="D22" s="324"/>
      <c r="E22" s="325"/>
      <c r="F22" s="326"/>
      <c r="G22" s="333"/>
      <c r="H22" s="334"/>
      <c r="I22" s="334"/>
      <c r="J22" s="334"/>
      <c r="K22" s="334"/>
      <c r="L22" s="335"/>
    </row>
    <row r="23" spans="2:12" ht="34.5" customHeight="1">
      <c r="B23" s="337"/>
      <c r="C23" s="155"/>
      <c r="D23" s="324"/>
      <c r="E23" s="325"/>
      <c r="F23" s="326"/>
      <c r="G23" s="333"/>
      <c r="H23" s="334"/>
      <c r="I23" s="334"/>
      <c r="J23" s="334"/>
      <c r="K23" s="334"/>
      <c r="L23" s="335"/>
    </row>
    <row r="24" spans="2:12" ht="34.5" customHeight="1">
      <c r="B24" s="338"/>
      <c r="C24" s="156"/>
      <c r="D24" s="324"/>
      <c r="E24" s="325"/>
      <c r="F24" s="326"/>
      <c r="G24" s="333"/>
      <c r="H24" s="334"/>
      <c r="I24" s="334"/>
      <c r="J24" s="334"/>
      <c r="K24" s="334"/>
      <c r="L24" s="335"/>
    </row>
    <row r="25" spans="2:12" ht="34.5" customHeight="1">
      <c r="B25" s="336" t="s">
        <v>65</v>
      </c>
      <c r="C25" s="156"/>
      <c r="D25" s="324"/>
      <c r="E25" s="325"/>
      <c r="F25" s="326"/>
      <c r="G25" s="333"/>
      <c r="H25" s="334"/>
      <c r="I25" s="334"/>
      <c r="J25" s="334"/>
      <c r="K25" s="334"/>
      <c r="L25" s="335"/>
    </row>
    <row r="26" spans="2:12" ht="34.5" customHeight="1">
      <c r="B26" s="337"/>
      <c r="C26" s="156"/>
      <c r="D26" s="324"/>
      <c r="E26" s="325"/>
      <c r="F26" s="326"/>
      <c r="G26" s="333"/>
      <c r="H26" s="334"/>
      <c r="I26" s="334"/>
      <c r="J26" s="334"/>
      <c r="K26" s="334"/>
      <c r="L26" s="335"/>
    </row>
    <row r="27" spans="2:12" ht="34.5" customHeight="1" thickBot="1">
      <c r="B27" s="338"/>
      <c r="C27" s="156"/>
      <c r="D27" s="324"/>
      <c r="E27" s="325"/>
      <c r="F27" s="326"/>
      <c r="G27" s="333"/>
      <c r="H27" s="334"/>
      <c r="I27" s="334"/>
      <c r="J27" s="334"/>
      <c r="K27" s="334"/>
      <c r="L27" s="335"/>
    </row>
    <row r="28" spans="2:12" ht="34.5" customHeight="1" thickBot="1">
      <c r="B28" s="330" t="s">
        <v>66</v>
      </c>
      <c r="C28" s="331"/>
      <c r="D28" s="331"/>
      <c r="E28" s="331"/>
      <c r="F28" s="331"/>
      <c r="G28" s="331"/>
      <c r="H28" s="331"/>
      <c r="I28" s="331"/>
      <c r="J28" s="331"/>
      <c r="K28" s="331"/>
      <c r="L28" s="332"/>
    </row>
    <row r="29" spans="2:12" ht="38.25" customHeight="1" thickBot="1">
      <c r="B29" s="157" t="s">
        <v>67</v>
      </c>
      <c r="C29" s="158" t="s">
        <v>68</v>
      </c>
      <c r="D29" s="328" t="s">
        <v>69</v>
      </c>
      <c r="E29" s="328"/>
      <c r="F29" s="328"/>
      <c r="G29" s="158" t="s">
        <v>70</v>
      </c>
      <c r="H29" s="239" t="s">
        <v>63</v>
      </c>
      <c r="I29" s="240"/>
      <c r="J29" s="240"/>
      <c r="K29" s="240"/>
      <c r="L29" s="241"/>
    </row>
    <row r="30" spans="2:13" ht="39.75" customHeight="1">
      <c r="B30" s="160" t="s">
        <v>71</v>
      </c>
      <c r="C30" s="260" t="s">
        <v>72</v>
      </c>
      <c r="D30" s="329"/>
      <c r="E30" s="329"/>
      <c r="F30" s="329"/>
      <c r="G30" s="183"/>
      <c r="H30" s="237"/>
      <c r="I30" s="237"/>
      <c r="J30" s="237"/>
      <c r="K30" s="237"/>
      <c r="L30" s="238"/>
      <c r="M30" s="154" t="s">
        <v>73</v>
      </c>
    </row>
    <row r="31" spans="2:13" ht="34.5" customHeight="1">
      <c r="B31" s="161" t="s">
        <v>74</v>
      </c>
      <c r="C31" s="70" t="s">
        <v>75</v>
      </c>
      <c r="D31" s="327"/>
      <c r="E31" s="327"/>
      <c r="F31" s="327"/>
      <c r="G31" s="183"/>
      <c r="H31" s="234"/>
      <c r="I31" s="234"/>
      <c r="J31" s="234"/>
      <c r="K31" s="234"/>
      <c r="L31" s="235"/>
      <c r="M31" s="154" t="s">
        <v>76</v>
      </c>
    </row>
    <row r="32" spans="2:13" ht="34.5" customHeight="1">
      <c r="B32" s="162" t="s">
        <v>77</v>
      </c>
      <c r="C32" s="70" t="s">
        <v>78</v>
      </c>
      <c r="D32" s="327"/>
      <c r="E32" s="327"/>
      <c r="F32" s="327"/>
      <c r="G32" s="183"/>
      <c r="H32" s="234"/>
      <c r="I32" s="234"/>
      <c r="J32" s="234"/>
      <c r="K32" s="234"/>
      <c r="L32" s="235"/>
      <c r="M32" s="154" t="s">
        <v>79</v>
      </c>
    </row>
    <row r="33" spans="2:13" ht="34.5" customHeight="1">
      <c r="B33" s="163" t="s">
        <v>80</v>
      </c>
      <c r="C33" s="152" t="s">
        <v>81</v>
      </c>
      <c r="D33" s="327"/>
      <c r="E33" s="327"/>
      <c r="F33" s="327"/>
      <c r="G33" s="183"/>
      <c r="H33" s="234"/>
      <c r="I33" s="234"/>
      <c r="J33" s="234"/>
      <c r="K33" s="234"/>
      <c r="L33" s="235"/>
      <c r="M33" s="154" t="s">
        <v>82</v>
      </c>
    </row>
    <row r="34" spans="2:12" ht="34.5" customHeight="1" thickBot="1">
      <c r="B34" s="352" t="s">
        <v>83</v>
      </c>
      <c r="C34" s="353"/>
      <c r="D34" s="354">
        <f>SUM(D30:F33)</f>
        <v>0</v>
      </c>
      <c r="E34" s="354"/>
      <c r="F34" s="354"/>
      <c r="G34" s="164"/>
      <c r="H34" s="247"/>
      <c r="I34" s="247"/>
      <c r="J34" s="247"/>
      <c r="K34" s="247"/>
      <c r="L34" s="248"/>
    </row>
    <row r="35" spans="2:12" ht="34.5" customHeight="1" thickBot="1">
      <c r="B35" s="318" t="s">
        <v>84</v>
      </c>
      <c r="C35" s="319"/>
      <c r="D35" s="319"/>
      <c r="E35" s="319"/>
      <c r="F35" s="319"/>
      <c r="G35" s="319"/>
      <c r="H35" s="319"/>
      <c r="I35" s="319"/>
      <c r="J35" s="319"/>
      <c r="K35" s="319"/>
      <c r="L35" s="320"/>
    </row>
    <row r="36" spans="2:13" ht="37.5" customHeight="1">
      <c r="B36" s="242" t="s">
        <v>1</v>
      </c>
      <c r="C36" s="174" t="s">
        <v>85</v>
      </c>
      <c r="D36" s="261" t="s">
        <v>86</v>
      </c>
      <c r="E36" s="262"/>
      <c r="F36" s="262"/>
      <c r="G36" s="263" t="s">
        <v>87</v>
      </c>
      <c r="H36" s="263" t="s">
        <v>88</v>
      </c>
      <c r="I36" s="264" t="s">
        <v>89</v>
      </c>
      <c r="J36" s="265" t="s">
        <v>63</v>
      </c>
      <c r="K36" s="266"/>
      <c r="L36" s="267"/>
      <c r="M36" s="154">
        <v>1</v>
      </c>
    </row>
    <row r="37" spans="2:13" ht="34.5" customHeight="1">
      <c r="B37" s="165">
        <v>1</v>
      </c>
      <c r="C37" s="176"/>
      <c r="D37" s="172"/>
      <c r="E37" s="172"/>
      <c r="F37" s="170"/>
      <c r="G37" s="268"/>
      <c r="H37" s="171"/>
      <c r="I37" s="245"/>
      <c r="J37" s="243"/>
      <c r="K37" s="243"/>
      <c r="L37" s="244"/>
      <c r="M37" s="154">
        <v>2</v>
      </c>
    </row>
    <row r="38" spans="2:13" ht="34.5" customHeight="1">
      <c r="B38" s="165">
        <v>2</v>
      </c>
      <c r="C38" s="176"/>
      <c r="D38" s="168"/>
      <c r="E38" s="172"/>
      <c r="F38" s="170"/>
      <c r="G38" s="268"/>
      <c r="H38" s="169"/>
      <c r="I38" s="246"/>
      <c r="J38" s="243"/>
      <c r="K38" s="243"/>
      <c r="L38" s="244"/>
      <c r="M38" s="154">
        <v>3</v>
      </c>
    </row>
    <row r="39" spans="2:13" ht="34.5" customHeight="1">
      <c r="B39" s="165">
        <v>3</v>
      </c>
      <c r="C39" s="176"/>
      <c r="D39" s="166"/>
      <c r="E39" s="172"/>
      <c r="F39" s="170"/>
      <c r="G39" s="268"/>
      <c r="H39" s="167"/>
      <c r="I39" s="246"/>
      <c r="J39" s="243"/>
      <c r="K39" s="243"/>
      <c r="L39" s="244"/>
      <c r="M39" s="154">
        <v>4</v>
      </c>
    </row>
    <row r="40" spans="2:13" ht="34.5" customHeight="1">
      <c r="B40" s="165">
        <v>4</v>
      </c>
      <c r="C40" s="176"/>
      <c r="D40" s="236"/>
      <c r="E40" s="172"/>
      <c r="F40" s="170"/>
      <c r="G40" s="268"/>
      <c r="H40" s="167"/>
      <c r="I40" s="246"/>
      <c r="J40" s="243"/>
      <c r="K40" s="243"/>
      <c r="L40" s="244"/>
      <c r="M40" s="154">
        <v>5</v>
      </c>
    </row>
    <row r="41" spans="2:13" ht="34.5" customHeight="1" thickBot="1">
      <c r="B41" s="173">
        <v>5</v>
      </c>
      <c r="C41" s="176"/>
      <c r="D41" s="236"/>
      <c r="E41" s="269"/>
      <c r="F41" s="270"/>
      <c r="G41" s="271"/>
      <c r="H41" s="167"/>
      <c r="I41" s="246"/>
      <c r="J41" s="243"/>
      <c r="K41" s="243"/>
      <c r="L41" s="244"/>
      <c r="M41" s="154"/>
    </row>
    <row r="42" spans="2:13" ht="34.5" customHeight="1" thickBot="1">
      <c r="B42" s="318" t="s">
        <v>90</v>
      </c>
      <c r="C42" s="319"/>
      <c r="D42" s="319"/>
      <c r="E42" s="319"/>
      <c r="F42" s="319"/>
      <c r="G42" s="319"/>
      <c r="H42" s="319"/>
      <c r="I42" s="319"/>
      <c r="J42" s="319"/>
      <c r="K42" s="319"/>
      <c r="L42" s="320"/>
      <c r="M42" s="154"/>
    </row>
    <row r="43" spans="2:13" ht="34.5" customHeight="1">
      <c r="B43" s="272" t="s">
        <v>1</v>
      </c>
      <c r="C43" s="273" t="s">
        <v>91</v>
      </c>
      <c r="D43" s="274" t="s">
        <v>92</v>
      </c>
      <c r="E43" s="321" t="s">
        <v>61</v>
      </c>
      <c r="F43" s="322"/>
      <c r="G43" s="322"/>
      <c r="H43" s="322"/>
      <c r="I43" s="323"/>
      <c r="J43" s="275" t="s">
        <v>63</v>
      </c>
      <c r="K43" s="276"/>
      <c r="L43" s="277"/>
      <c r="M43" s="154"/>
    </row>
    <row r="44" spans="2:13" ht="34.5" customHeight="1">
      <c r="B44" s="173">
        <v>1</v>
      </c>
      <c r="C44" s="177"/>
      <c r="D44" s="197"/>
      <c r="E44" s="207"/>
      <c r="F44" s="208"/>
      <c r="G44" s="208"/>
      <c r="H44" s="208"/>
      <c r="I44" s="209"/>
      <c r="J44" s="230"/>
      <c r="K44" s="230"/>
      <c r="L44" s="231"/>
      <c r="M44" s="154" t="s">
        <v>93</v>
      </c>
    </row>
    <row r="45" spans="2:12" ht="34.5" customHeight="1">
      <c r="B45" s="173">
        <v>2</v>
      </c>
      <c r="C45" s="177"/>
      <c r="D45" s="197"/>
      <c r="E45" s="207"/>
      <c r="F45" s="208"/>
      <c r="G45" s="208"/>
      <c r="H45" s="208"/>
      <c r="I45" s="209"/>
      <c r="J45" s="230"/>
      <c r="K45" s="230"/>
      <c r="L45" s="231"/>
    </row>
    <row r="46" spans="2:12" ht="34.5" customHeight="1">
      <c r="B46" s="173">
        <v>3</v>
      </c>
      <c r="C46" s="177"/>
      <c r="D46" s="197"/>
      <c r="E46" s="207"/>
      <c r="F46" s="208"/>
      <c r="G46" s="208"/>
      <c r="H46" s="208"/>
      <c r="I46" s="209"/>
      <c r="J46" s="230"/>
      <c r="K46" s="230"/>
      <c r="L46" s="231"/>
    </row>
    <row r="47" spans="2:12" ht="34.5" customHeight="1">
      <c r="B47" s="173">
        <v>4</v>
      </c>
      <c r="C47" s="177"/>
      <c r="D47" s="197"/>
      <c r="E47" s="207"/>
      <c r="F47" s="208"/>
      <c r="G47" s="208"/>
      <c r="H47" s="208"/>
      <c r="I47" s="209"/>
      <c r="J47" s="230"/>
      <c r="K47" s="230"/>
      <c r="L47" s="231"/>
    </row>
    <row r="48" spans="2:12" ht="34.5" customHeight="1" thickBot="1">
      <c r="B48" s="195">
        <v>5</v>
      </c>
      <c r="C48" s="196"/>
      <c r="D48" s="198"/>
      <c r="E48" s="210"/>
      <c r="F48" s="211"/>
      <c r="G48" s="211"/>
      <c r="H48" s="211"/>
      <c r="I48" s="212"/>
      <c r="J48" s="232"/>
      <c r="K48" s="232"/>
      <c r="L48" s="233"/>
    </row>
    <row r="49" spans="2:12" ht="19.5" customHeight="1">
      <c r="B49" s="124"/>
      <c r="C49" s="124"/>
      <c r="D49" s="124"/>
      <c r="G49" s="124"/>
      <c r="H49" s="124"/>
      <c r="I49" s="125"/>
      <c r="J49" s="125"/>
      <c r="K49" s="124"/>
      <c r="L49" s="124"/>
    </row>
    <row r="50" spans="2:12" ht="34.5" customHeight="1" hidden="1">
      <c r="B50" s="149"/>
      <c r="C50" s="149"/>
      <c r="D50" s="149"/>
      <c r="E50" s="149"/>
      <c r="F50" s="149"/>
      <c r="G50" s="149"/>
      <c r="H50" s="149"/>
      <c r="I50" s="150"/>
      <c r="J50" s="150"/>
      <c r="K50" s="149"/>
      <c r="L50" s="149"/>
    </row>
    <row r="51" spans="2:12" ht="34.5" customHeight="1" hidden="1">
      <c r="B51" s="149"/>
      <c r="C51" s="149"/>
      <c r="D51" s="149"/>
      <c r="E51" s="149"/>
      <c r="F51" s="149"/>
      <c r="G51" s="149"/>
      <c r="H51" s="149"/>
      <c r="I51" s="150"/>
      <c r="J51" s="150"/>
      <c r="K51" s="149"/>
      <c r="L51" s="149"/>
    </row>
    <row r="52" spans="2:12" ht="34.5" customHeight="1" hidden="1">
      <c r="B52" s="149"/>
      <c r="C52" s="149"/>
      <c r="D52" s="149"/>
      <c r="E52" s="149"/>
      <c r="F52" s="149"/>
      <c r="G52" s="149"/>
      <c r="H52" s="149"/>
      <c r="I52" s="150"/>
      <c r="J52" s="150"/>
      <c r="K52" s="149"/>
      <c r="L52" s="149"/>
    </row>
    <row r="53" spans="2:12" ht="34.5" customHeight="1" hidden="1">
      <c r="B53" s="149"/>
      <c r="C53" s="149"/>
      <c r="D53" s="149"/>
      <c r="E53" s="149"/>
      <c r="F53" s="149"/>
      <c r="G53" s="149"/>
      <c r="H53" s="149"/>
      <c r="I53" s="150"/>
      <c r="J53" s="150"/>
      <c r="K53" s="149"/>
      <c r="L53" s="149"/>
    </row>
    <row r="54" spans="2:12" ht="34.5" customHeight="1" hidden="1">
      <c r="B54" s="149"/>
      <c r="C54" s="149"/>
      <c r="D54" s="149"/>
      <c r="E54" s="149"/>
      <c r="F54" s="149"/>
      <c r="G54" s="149"/>
      <c r="H54" s="149"/>
      <c r="I54" s="150"/>
      <c r="J54" s="150"/>
      <c r="K54" s="149"/>
      <c r="L54" s="149"/>
    </row>
    <row r="55" spans="2:12" ht="34.5" customHeight="1" hidden="1">
      <c r="B55" s="149"/>
      <c r="C55" s="149"/>
      <c r="D55" s="149"/>
      <c r="E55" s="149"/>
      <c r="F55" s="149"/>
      <c r="G55" s="149"/>
      <c r="H55" s="149"/>
      <c r="I55" s="150"/>
      <c r="J55" s="150"/>
      <c r="K55" s="149"/>
      <c r="L55" s="149"/>
    </row>
    <row r="56" spans="2:12" ht="34.5" customHeight="1" hidden="1">
      <c r="B56" s="149"/>
      <c r="C56" s="149"/>
      <c r="D56" s="149"/>
      <c r="E56" s="149"/>
      <c r="F56" s="149"/>
      <c r="G56" s="149"/>
      <c r="H56" s="149"/>
      <c r="I56" s="150"/>
      <c r="J56" s="150"/>
      <c r="K56" s="149"/>
      <c r="L56" s="149"/>
    </row>
    <row r="57" spans="2:12" ht="34.5" customHeight="1" hidden="1">
      <c r="B57" s="149"/>
      <c r="C57" s="149"/>
      <c r="D57" s="149"/>
      <c r="E57" s="149"/>
      <c r="F57" s="149"/>
      <c r="G57" s="149"/>
      <c r="H57" s="149"/>
      <c r="I57" s="150"/>
      <c r="J57" s="150"/>
      <c r="K57" s="149"/>
      <c r="L57" s="149"/>
    </row>
    <row r="58" spans="2:12" ht="34.5" customHeight="1" hidden="1">
      <c r="B58" s="149"/>
      <c r="C58" s="149"/>
      <c r="D58" s="149"/>
      <c r="E58" s="149"/>
      <c r="F58" s="149"/>
      <c r="G58" s="149"/>
      <c r="H58" s="149"/>
      <c r="I58" s="150"/>
      <c r="J58" s="150"/>
      <c r="K58" s="149"/>
      <c r="L58" s="149"/>
    </row>
    <row r="59" spans="2:12" ht="34.5" customHeight="1" hidden="1">
      <c r="B59" s="149"/>
      <c r="C59" s="149"/>
      <c r="D59" s="149"/>
      <c r="E59" s="149"/>
      <c r="F59" s="149"/>
      <c r="G59" s="149"/>
      <c r="H59" s="149"/>
      <c r="I59" s="150"/>
      <c r="J59" s="150"/>
      <c r="K59" s="149"/>
      <c r="L59" s="149"/>
    </row>
    <row r="60" spans="2:12" ht="34.5" customHeight="1" hidden="1">
      <c r="B60" s="149"/>
      <c r="C60" s="149"/>
      <c r="D60" s="149"/>
      <c r="E60" s="149"/>
      <c r="F60" s="149"/>
      <c r="G60" s="149"/>
      <c r="H60" s="149"/>
      <c r="I60" s="150"/>
      <c r="J60" s="150"/>
      <c r="K60" s="149"/>
      <c r="L60" s="149"/>
    </row>
    <row r="61" spans="2:12" ht="34.5" customHeight="1" hidden="1">
      <c r="B61" s="149"/>
      <c r="C61" s="149"/>
      <c r="D61" s="149"/>
      <c r="E61" s="149"/>
      <c r="F61" s="149"/>
      <c r="G61" s="149"/>
      <c r="H61" s="149"/>
      <c r="I61" s="150"/>
      <c r="J61" s="150"/>
      <c r="K61" s="149"/>
      <c r="L61" s="149"/>
    </row>
    <row r="62" spans="2:12" ht="34.5" customHeight="1" hidden="1">
      <c r="B62" s="149"/>
      <c r="C62" s="149"/>
      <c r="D62" s="149"/>
      <c r="E62" s="149"/>
      <c r="F62" s="149"/>
      <c r="G62" s="149"/>
      <c r="H62" s="149"/>
      <c r="I62" s="150"/>
      <c r="J62" s="150"/>
      <c r="K62" s="149"/>
      <c r="L62" s="149"/>
    </row>
    <row r="63" spans="2:12" ht="34.5" customHeight="1" hidden="1">
      <c r="B63" s="149"/>
      <c r="C63" s="149"/>
      <c r="D63" s="149"/>
      <c r="E63" s="149"/>
      <c r="F63" s="149"/>
      <c r="G63" s="149"/>
      <c r="H63" s="149"/>
      <c r="I63" s="150"/>
      <c r="J63" s="150"/>
      <c r="K63" s="149"/>
      <c r="L63" s="149"/>
    </row>
    <row r="64" spans="2:12" ht="34.5" customHeight="1" hidden="1">
      <c r="B64" s="149"/>
      <c r="C64" s="149"/>
      <c r="D64" s="149"/>
      <c r="E64" s="149"/>
      <c r="F64" s="149"/>
      <c r="G64" s="149"/>
      <c r="H64" s="149"/>
      <c r="I64" s="150"/>
      <c r="J64" s="150"/>
      <c r="K64" s="149"/>
      <c r="L64" s="149"/>
    </row>
    <row r="65" spans="2:12" ht="34.5" customHeight="1" hidden="1">
      <c r="B65" s="149"/>
      <c r="C65" s="149"/>
      <c r="D65" s="149"/>
      <c r="E65" s="149"/>
      <c r="F65" s="149"/>
      <c r="G65" s="149"/>
      <c r="H65" s="149"/>
      <c r="I65" s="150"/>
      <c r="J65" s="150"/>
      <c r="K65" s="149"/>
      <c r="L65" s="149"/>
    </row>
    <row r="66" spans="2:12" ht="34.5" customHeight="1" hidden="1">
      <c r="B66" s="149"/>
      <c r="C66" s="149"/>
      <c r="D66" s="149"/>
      <c r="E66" s="149"/>
      <c r="F66" s="149"/>
      <c r="G66" s="149"/>
      <c r="H66" s="149"/>
      <c r="I66" s="150"/>
      <c r="J66" s="150"/>
      <c r="K66" s="149"/>
      <c r="L66" s="149"/>
    </row>
    <row r="67" spans="2:12" ht="34.5" customHeight="1" hidden="1">
      <c r="B67" s="149"/>
      <c r="C67" s="149"/>
      <c r="D67" s="149"/>
      <c r="E67" s="149"/>
      <c r="F67" s="149"/>
      <c r="G67" s="149"/>
      <c r="H67" s="149"/>
      <c r="I67" s="150"/>
      <c r="J67" s="150"/>
      <c r="K67" s="149"/>
      <c r="L67" s="149"/>
    </row>
    <row r="68" spans="2:12" ht="34.5" customHeight="1" hidden="1">
      <c r="B68" s="149"/>
      <c r="C68" s="149"/>
      <c r="D68" s="149"/>
      <c r="E68" s="149"/>
      <c r="F68" s="149"/>
      <c r="G68" s="149"/>
      <c r="H68" s="149"/>
      <c r="I68" s="150"/>
      <c r="J68" s="150"/>
      <c r="K68" s="149"/>
      <c r="L68" s="149"/>
    </row>
    <row r="69" spans="2:12" ht="34.5" customHeight="1" hidden="1">
      <c r="B69" s="149"/>
      <c r="C69" s="149"/>
      <c r="D69" s="149"/>
      <c r="E69" s="149"/>
      <c r="F69" s="149"/>
      <c r="G69" s="149"/>
      <c r="H69" s="149"/>
      <c r="I69" s="150"/>
      <c r="J69" s="150"/>
      <c r="K69" s="149"/>
      <c r="L69" s="149"/>
    </row>
    <row r="70" spans="2:12" ht="34.5" customHeight="1" hidden="1">
      <c r="B70" s="149"/>
      <c r="C70" s="149"/>
      <c r="D70" s="149"/>
      <c r="E70" s="149"/>
      <c r="F70" s="149"/>
      <c r="G70" s="149"/>
      <c r="H70" s="149"/>
      <c r="I70" s="150"/>
      <c r="J70" s="150"/>
      <c r="K70" s="149"/>
      <c r="L70" s="149"/>
    </row>
    <row r="71" spans="2:12" ht="34.5" customHeight="1" hidden="1">
      <c r="B71" s="149"/>
      <c r="C71" s="149"/>
      <c r="D71" s="149"/>
      <c r="E71" s="149"/>
      <c r="F71" s="149"/>
      <c r="G71" s="149"/>
      <c r="H71" s="149"/>
      <c r="I71" s="150"/>
      <c r="J71" s="150"/>
      <c r="K71" s="149"/>
      <c r="L71" s="149"/>
    </row>
    <row r="72" spans="2:12" ht="34.5" customHeight="1" hidden="1">
      <c r="B72" s="149"/>
      <c r="C72" s="149"/>
      <c r="D72" s="149"/>
      <c r="E72" s="149"/>
      <c r="F72" s="149"/>
      <c r="G72" s="149"/>
      <c r="H72" s="149"/>
      <c r="I72" s="150"/>
      <c r="J72" s="150"/>
      <c r="K72" s="149"/>
      <c r="L72" s="149"/>
    </row>
    <row r="73" spans="2:12" ht="34.5" customHeight="1" hidden="1">
      <c r="B73" s="149"/>
      <c r="C73" s="149"/>
      <c r="D73" s="149"/>
      <c r="E73" s="149"/>
      <c r="F73" s="149"/>
      <c r="G73" s="149"/>
      <c r="H73" s="149"/>
      <c r="I73" s="150"/>
      <c r="J73" s="150"/>
      <c r="K73" s="149"/>
      <c r="L73" s="149"/>
    </row>
    <row r="74" spans="2:12" ht="34.5" customHeight="1" hidden="1">
      <c r="B74" s="149"/>
      <c r="C74" s="149"/>
      <c r="D74" s="149"/>
      <c r="E74" s="149"/>
      <c r="F74" s="149"/>
      <c r="G74" s="149"/>
      <c r="H74" s="149"/>
      <c r="I74" s="150"/>
      <c r="J74" s="150"/>
      <c r="K74" s="149"/>
      <c r="L74" s="149"/>
    </row>
    <row r="75" spans="2:12" ht="34.5" customHeight="1" hidden="1">
      <c r="B75" s="149"/>
      <c r="C75" s="149"/>
      <c r="D75" s="149"/>
      <c r="E75" s="149"/>
      <c r="F75" s="149"/>
      <c r="G75" s="149"/>
      <c r="H75" s="149"/>
      <c r="I75" s="150"/>
      <c r="J75" s="150"/>
      <c r="K75" s="149"/>
      <c r="L75" s="149"/>
    </row>
    <row r="76" spans="2:12" ht="34.5" customHeight="1" hidden="1">
      <c r="B76" s="149"/>
      <c r="C76" s="149"/>
      <c r="D76" s="149"/>
      <c r="E76" s="149"/>
      <c r="F76" s="149"/>
      <c r="G76" s="149"/>
      <c r="H76" s="149"/>
      <c r="I76" s="150"/>
      <c r="J76" s="150"/>
      <c r="K76" s="149"/>
      <c r="L76" s="149"/>
    </row>
    <row r="77" spans="2:12" ht="34.5" customHeight="1" hidden="1">
      <c r="B77" s="149"/>
      <c r="C77" s="149"/>
      <c r="D77" s="149"/>
      <c r="E77" s="149"/>
      <c r="F77" s="149"/>
      <c r="G77" s="149"/>
      <c r="H77" s="149"/>
      <c r="I77" s="150"/>
      <c r="J77" s="150"/>
      <c r="K77" s="149"/>
      <c r="L77" s="149"/>
    </row>
    <row r="78" spans="2:12" ht="34.5" customHeight="1" hidden="1">
      <c r="B78" s="149"/>
      <c r="C78" s="149"/>
      <c r="D78" s="149"/>
      <c r="E78" s="149"/>
      <c r="F78" s="149"/>
      <c r="G78" s="149"/>
      <c r="H78" s="149"/>
      <c r="I78" s="150"/>
      <c r="J78" s="150"/>
      <c r="K78" s="149"/>
      <c r="L78" s="149"/>
    </row>
    <row r="79" spans="2:12" ht="34.5" customHeight="1" hidden="1">
      <c r="B79" s="149"/>
      <c r="C79" s="149"/>
      <c r="D79" s="149"/>
      <c r="E79" s="149"/>
      <c r="F79" s="149"/>
      <c r="G79" s="149"/>
      <c r="H79" s="149"/>
      <c r="I79" s="150"/>
      <c r="J79" s="150"/>
      <c r="K79" s="149"/>
      <c r="L79" s="149"/>
    </row>
    <row r="80" spans="2:12" ht="34.5" customHeight="1" hidden="1">
      <c r="B80" s="149"/>
      <c r="C80" s="149"/>
      <c r="D80" s="149"/>
      <c r="E80" s="149"/>
      <c r="F80" s="149"/>
      <c r="G80" s="149"/>
      <c r="H80" s="149"/>
      <c r="I80" s="150"/>
      <c r="J80" s="150"/>
      <c r="K80" s="149"/>
      <c r="L80" s="149"/>
    </row>
    <row r="81" spans="2:12" ht="34.5" customHeight="1" hidden="1">
      <c r="B81" s="149"/>
      <c r="C81" s="149"/>
      <c r="D81" s="149"/>
      <c r="E81" s="149"/>
      <c r="F81" s="149"/>
      <c r="G81" s="149"/>
      <c r="H81" s="149"/>
      <c r="I81" s="150"/>
      <c r="J81" s="150"/>
      <c r="K81" s="149"/>
      <c r="L81" s="149"/>
    </row>
    <row r="82" spans="2:12" ht="34.5" customHeight="1" hidden="1">
      <c r="B82" s="149"/>
      <c r="C82" s="149"/>
      <c r="D82" s="149"/>
      <c r="E82" s="149"/>
      <c r="F82" s="149"/>
      <c r="G82" s="149"/>
      <c r="H82" s="149"/>
      <c r="I82" s="150"/>
      <c r="J82" s="150"/>
      <c r="K82" s="149"/>
      <c r="L82" s="149"/>
    </row>
    <row r="83" spans="2:12" ht="34.5" customHeight="1" hidden="1">
      <c r="B83" s="149"/>
      <c r="C83" s="149"/>
      <c r="D83" s="149"/>
      <c r="E83" s="149"/>
      <c r="F83" s="149"/>
      <c r="G83" s="149"/>
      <c r="H83" s="149"/>
      <c r="I83" s="150"/>
      <c r="J83" s="150"/>
      <c r="K83" s="149"/>
      <c r="L83" s="149"/>
    </row>
    <row r="84" spans="2:12" ht="34.5" customHeight="1" hidden="1">
      <c r="B84" s="149"/>
      <c r="C84" s="149"/>
      <c r="D84" s="149"/>
      <c r="E84" s="149"/>
      <c r="F84" s="149"/>
      <c r="G84" s="149"/>
      <c r="H84" s="149"/>
      <c r="I84" s="150"/>
      <c r="J84" s="150"/>
      <c r="K84" s="149"/>
      <c r="L84" s="149"/>
    </row>
    <row r="85" spans="2:12" ht="34.5" customHeight="1" hidden="1">
      <c r="B85" s="149"/>
      <c r="C85" s="149"/>
      <c r="D85" s="149"/>
      <c r="E85" s="149"/>
      <c r="F85" s="149"/>
      <c r="G85" s="149"/>
      <c r="H85" s="149"/>
      <c r="I85" s="150"/>
      <c r="J85" s="150"/>
      <c r="K85" s="149"/>
      <c r="L85" s="149"/>
    </row>
    <row r="86" spans="2:12" ht="34.5" customHeight="1" hidden="1">
      <c r="B86" s="149"/>
      <c r="C86" s="149"/>
      <c r="D86" s="149"/>
      <c r="E86" s="149"/>
      <c r="F86" s="149"/>
      <c r="G86" s="149"/>
      <c r="H86" s="149"/>
      <c r="I86" s="150"/>
      <c r="J86" s="150"/>
      <c r="K86" s="149"/>
      <c r="L86" s="149"/>
    </row>
    <row r="87" spans="2:12" ht="34.5" customHeight="1" hidden="1">
      <c r="B87" s="149"/>
      <c r="C87" s="149"/>
      <c r="D87" s="149"/>
      <c r="E87" s="149"/>
      <c r="F87" s="149"/>
      <c r="G87" s="149"/>
      <c r="H87" s="149"/>
      <c r="I87" s="150"/>
      <c r="J87" s="150"/>
      <c r="K87" s="149"/>
      <c r="L87" s="149"/>
    </row>
    <row r="88" spans="2:12" ht="34.5" customHeight="1" hidden="1">
      <c r="B88" s="149"/>
      <c r="C88" s="149"/>
      <c r="D88" s="149"/>
      <c r="E88" s="149"/>
      <c r="F88" s="149"/>
      <c r="G88" s="149"/>
      <c r="H88" s="149"/>
      <c r="I88" s="150"/>
      <c r="J88" s="150"/>
      <c r="K88" s="149"/>
      <c r="L88" s="149"/>
    </row>
    <row r="89" spans="2:12" ht="34.5" customHeight="1" hidden="1">
      <c r="B89" s="149"/>
      <c r="C89" s="149"/>
      <c r="D89" s="149"/>
      <c r="E89" s="149"/>
      <c r="F89" s="149"/>
      <c r="G89" s="149"/>
      <c r="H89" s="149"/>
      <c r="I89" s="150"/>
      <c r="J89" s="150"/>
      <c r="K89" s="149"/>
      <c r="L89" s="149"/>
    </row>
    <row r="90" spans="2:12" ht="34.5" customHeight="1" hidden="1">
      <c r="B90" s="149"/>
      <c r="C90" s="149"/>
      <c r="D90" s="149"/>
      <c r="E90" s="149"/>
      <c r="F90" s="149"/>
      <c r="G90" s="149"/>
      <c r="H90" s="149"/>
      <c r="I90" s="150"/>
      <c r="J90" s="150"/>
      <c r="K90" s="149"/>
      <c r="L90" s="149"/>
    </row>
    <row r="91" spans="2:12" ht="34.5" customHeight="1" hidden="1">
      <c r="B91" s="149"/>
      <c r="C91" s="149"/>
      <c r="D91" s="149"/>
      <c r="E91" s="149"/>
      <c r="F91" s="149"/>
      <c r="G91" s="149"/>
      <c r="H91" s="149"/>
      <c r="I91" s="150"/>
      <c r="J91" s="150"/>
      <c r="K91" s="149"/>
      <c r="L91" s="149"/>
    </row>
    <row r="92" spans="2:12" ht="34.5" customHeight="1" hidden="1">
      <c r="B92" s="149"/>
      <c r="C92" s="149"/>
      <c r="D92" s="149"/>
      <c r="E92" s="149"/>
      <c r="F92" s="149"/>
      <c r="G92" s="149"/>
      <c r="H92" s="149"/>
      <c r="I92" s="150"/>
      <c r="J92" s="150"/>
      <c r="K92" s="149"/>
      <c r="L92" s="149"/>
    </row>
    <row r="93" spans="2:12" ht="34.5" customHeight="1" hidden="1">
      <c r="B93" s="149"/>
      <c r="C93" s="149"/>
      <c r="D93" s="149"/>
      <c r="E93" s="149"/>
      <c r="F93" s="149"/>
      <c r="G93" s="149"/>
      <c r="H93" s="149"/>
      <c r="I93" s="150"/>
      <c r="J93" s="150"/>
      <c r="K93" s="149"/>
      <c r="L93" s="149"/>
    </row>
    <row r="94" spans="2:12" ht="34.5" customHeight="1" hidden="1">
      <c r="B94" s="149"/>
      <c r="C94" s="149"/>
      <c r="D94" s="149"/>
      <c r="E94" s="149"/>
      <c r="F94" s="149"/>
      <c r="G94" s="149"/>
      <c r="H94" s="149"/>
      <c r="I94" s="150"/>
      <c r="J94" s="150"/>
      <c r="K94" s="149"/>
      <c r="L94" s="149"/>
    </row>
    <row r="95" spans="2:12" ht="34.5" customHeight="1" hidden="1">
      <c r="B95" s="149"/>
      <c r="C95" s="149"/>
      <c r="D95" s="149"/>
      <c r="E95" s="149"/>
      <c r="F95" s="149"/>
      <c r="G95" s="149"/>
      <c r="H95" s="149"/>
      <c r="I95" s="150"/>
      <c r="J95" s="150"/>
      <c r="K95" s="149"/>
      <c r="L95" s="149"/>
    </row>
    <row r="96" spans="2:12" ht="34.5" customHeight="1" hidden="1">
      <c r="B96" s="149"/>
      <c r="C96" s="149"/>
      <c r="D96" s="149"/>
      <c r="E96" s="149"/>
      <c r="F96" s="149"/>
      <c r="G96" s="149"/>
      <c r="H96" s="149"/>
      <c r="I96" s="150"/>
      <c r="J96" s="150"/>
      <c r="K96" s="149"/>
      <c r="L96" s="149"/>
    </row>
    <row r="97" spans="2:12" ht="34.5" customHeight="1" hidden="1">
      <c r="B97" s="149"/>
      <c r="C97" s="149"/>
      <c r="D97" s="149"/>
      <c r="E97" s="149"/>
      <c r="F97" s="149"/>
      <c r="G97" s="149"/>
      <c r="H97" s="149"/>
      <c r="I97" s="150"/>
      <c r="J97" s="150"/>
      <c r="K97" s="149"/>
      <c r="L97" s="149"/>
    </row>
    <row r="98" spans="2:12" ht="34.5" customHeight="1" hidden="1">
      <c r="B98" s="149"/>
      <c r="C98" s="149"/>
      <c r="D98" s="149"/>
      <c r="E98" s="149"/>
      <c r="F98" s="149"/>
      <c r="G98" s="149"/>
      <c r="H98" s="149"/>
      <c r="I98" s="150"/>
      <c r="J98" s="150"/>
      <c r="K98" s="149"/>
      <c r="L98" s="149"/>
    </row>
    <row r="99" spans="2:12" ht="34.5" customHeight="1" hidden="1">
      <c r="B99" s="149"/>
      <c r="C99" s="149"/>
      <c r="D99" s="149"/>
      <c r="E99" s="149"/>
      <c r="F99" s="149"/>
      <c r="G99" s="149"/>
      <c r="H99" s="149"/>
      <c r="I99" s="150"/>
      <c r="J99" s="150"/>
      <c r="K99" s="149"/>
      <c r="L99" s="149"/>
    </row>
    <row r="100" spans="2:12" ht="34.5" customHeight="1" hidden="1">
      <c r="B100" s="149"/>
      <c r="C100" s="149"/>
      <c r="D100" s="149"/>
      <c r="E100" s="149"/>
      <c r="F100" s="149"/>
      <c r="G100" s="149"/>
      <c r="H100" s="149"/>
      <c r="I100" s="150"/>
      <c r="J100" s="150"/>
      <c r="K100" s="149"/>
      <c r="L100" s="149"/>
    </row>
    <row r="101" spans="2:12" ht="34.5" customHeight="1" hidden="1">
      <c r="B101" s="149"/>
      <c r="C101" s="149"/>
      <c r="D101" s="149"/>
      <c r="E101" s="149"/>
      <c r="F101" s="149"/>
      <c r="G101" s="149"/>
      <c r="H101" s="149"/>
      <c r="I101" s="150"/>
      <c r="J101" s="150"/>
      <c r="K101" s="149"/>
      <c r="L101" s="149"/>
    </row>
    <row r="102" spans="2:12" ht="34.5" customHeight="1" hidden="1">
      <c r="B102" s="149"/>
      <c r="C102" s="149"/>
      <c r="D102" s="149"/>
      <c r="E102" s="149"/>
      <c r="F102" s="149"/>
      <c r="G102" s="149"/>
      <c r="H102" s="149"/>
      <c r="I102" s="150"/>
      <c r="J102" s="150"/>
      <c r="K102" s="149"/>
      <c r="L102" s="149"/>
    </row>
    <row r="103" spans="2:12" ht="34.5" customHeight="1" hidden="1">
      <c r="B103" s="149"/>
      <c r="C103" s="149"/>
      <c r="D103" s="149"/>
      <c r="E103" s="149"/>
      <c r="F103" s="149"/>
      <c r="G103" s="149"/>
      <c r="H103" s="149"/>
      <c r="I103" s="150"/>
      <c r="J103" s="150"/>
      <c r="K103" s="149"/>
      <c r="L103" s="149"/>
    </row>
    <row r="104" spans="2:12" ht="34.5" customHeight="1" hidden="1">
      <c r="B104" s="149"/>
      <c r="C104" s="149"/>
      <c r="D104" s="149"/>
      <c r="E104" s="149"/>
      <c r="F104" s="149"/>
      <c r="G104" s="149"/>
      <c r="H104" s="149"/>
      <c r="I104" s="150"/>
      <c r="J104" s="150"/>
      <c r="K104" s="149"/>
      <c r="L104" s="149"/>
    </row>
    <row r="105" spans="2:12" ht="34.5" customHeight="1" hidden="1">
      <c r="B105" s="149"/>
      <c r="C105" s="149"/>
      <c r="D105" s="149"/>
      <c r="E105" s="149"/>
      <c r="F105" s="149"/>
      <c r="G105" s="149"/>
      <c r="H105" s="149"/>
      <c r="I105" s="150"/>
      <c r="J105" s="150"/>
      <c r="K105" s="149"/>
      <c r="L105" s="149"/>
    </row>
    <row r="106" spans="2:12" ht="34.5" customHeight="1" hidden="1">
      <c r="B106" s="149"/>
      <c r="C106" s="149"/>
      <c r="D106" s="149"/>
      <c r="E106" s="149"/>
      <c r="F106" s="149"/>
      <c r="G106" s="149"/>
      <c r="H106" s="149"/>
      <c r="I106" s="150"/>
      <c r="J106" s="150"/>
      <c r="K106" s="149"/>
      <c r="L106" s="149"/>
    </row>
    <row r="107" spans="2:12" ht="34.5" customHeight="1" hidden="1">
      <c r="B107" s="149"/>
      <c r="C107" s="149"/>
      <c r="D107" s="149"/>
      <c r="E107" s="149"/>
      <c r="F107" s="149"/>
      <c r="G107" s="149"/>
      <c r="H107" s="149"/>
      <c r="I107" s="150"/>
      <c r="J107" s="150"/>
      <c r="K107" s="149"/>
      <c r="L107" s="149"/>
    </row>
    <row r="108" spans="2:12" ht="34.5" customHeight="1" hidden="1">
      <c r="B108" s="149"/>
      <c r="C108" s="149"/>
      <c r="D108" s="149"/>
      <c r="E108" s="149"/>
      <c r="F108" s="149"/>
      <c r="G108" s="149"/>
      <c r="H108" s="149"/>
      <c r="I108" s="150"/>
      <c r="J108" s="150"/>
      <c r="K108" s="149"/>
      <c r="L108" s="149"/>
    </row>
    <row r="109" spans="2:12" ht="34.5" customHeight="1" hidden="1">
      <c r="B109" s="149"/>
      <c r="C109" s="149"/>
      <c r="D109" s="149"/>
      <c r="E109" s="149"/>
      <c r="F109" s="149"/>
      <c r="G109" s="149"/>
      <c r="H109" s="149"/>
      <c r="I109" s="150"/>
      <c r="J109" s="150"/>
      <c r="K109" s="149"/>
      <c r="L109" s="149"/>
    </row>
    <row r="110" spans="2:12" ht="34.5" customHeight="1" hidden="1">
      <c r="B110" s="149"/>
      <c r="C110" s="149"/>
      <c r="D110" s="149"/>
      <c r="E110" s="149"/>
      <c r="F110" s="149"/>
      <c r="G110" s="149"/>
      <c r="H110" s="149"/>
      <c r="I110" s="150"/>
      <c r="J110" s="150"/>
      <c r="K110" s="149"/>
      <c r="L110" s="149"/>
    </row>
    <row r="111" spans="2:12" ht="34.5" customHeight="1" hidden="1">
      <c r="B111" s="149"/>
      <c r="C111" s="149"/>
      <c r="D111" s="149"/>
      <c r="E111" s="149"/>
      <c r="F111" s="149"/>
      <c r="G111" s="149"/>
      <c r="H111" s="149"/>
      <c r="I111" s="150"/>
      <c r="J111" s="150"/>
      <c r="K111" s="149"/>
      <c r="L111" s="149"/>
    </row>
    <row r="112" spans="2:12" ht="34.5" customHeight="1" hidden="1">
      <c r="B112" s="149"/>
      <c r="C112" s="149"/>
      <c r="D112" s="149"/>
      <c r="E112" s="149"/>
      <c r="F112" s="149"/>
      <c r="G112" s="149"/>
      <c r="H112" s="149"/>
      <c r="I112" s="150"/>
      <c r="J112" s="150"/>
      <c r="K112" s="149"/>
      <c r="L112" s="149"/>
    </row>
    <row r="113" spans="2:12" ht="34.5" customHeight="1" hidden="1">
      <c r="B113" s="149"/>
      <c r="C113" s="149"/>
      <c r="D113" s="149"/>
      <c r="E113" s="149"/>
      <c r="F113" s="149"/>
      <c r="G113" s="149"/>
      <c r="H113" s="149"/>
      <c r="I113" s="150"/>
      <c r="J113" s="150"/>
      <c r="K113" s="149"/>
      <c r="L113" s="149"/>
    </row>
    <row r="114" spans="2:12" ht="34.5" customHeight="1" hidden="1">
      <c r="B114" s="149"/>
      <c r="C114" s="149"/>
      <c r="D114" s="149"/>
      <c r="E114" s="149"/>
      <c r="F114" s="149"/>
      <c r="G114" s="149"/>
      <c r="H114" s="149"/>
      <c r="I114" s="150"/>
      <c r="J114" s="150"/>
      <c r="K114" s="149"/>
      <c r="L114" s="149"/>
    </row>
    <row r="115" spans="2:12" ht="34.5" customHeight="1" hidden="1">
      <c r="B115" s="149"/>
      <c r="C115" s="149"/>
      <c r="D115" s="149"/>
      <c r="E115" s="149"/>
      <c r="F115" s="149"/>
      <c r="G115" s="149"/>
      <c r="H115" s="149"/>
      <c r="I115" s="150"/>
      <c r="J115" s="150"/>
      <c r="K115" s="149"/>
      <c r="L115" s="149"/>
    </row>
    <row r="116" spans="2:12" ht="34.5" customHeight="1" hidden="1">
      <c r="B116" s="149"/>
      <c r="C116" s="149"/>
      <c r="D116" s="149"/>
      <c r="E116" s="149"/>
      <c r="F116" s="149"/>
      <c r="G116" s="149"/>
      <c r="H116" s="149"/>
      <c r="I116" s="150"/>
      <c r="J116" s="150"/>
      <c r="K116" s="149"/>
      <c r="L116" s="149"/>
    </row>
    <row r="117" spans="2:12" ht="34.5" customHeight="1" hidden="1">
      <c r="B117" s="149"/>
      <c r="C117" s="149"/>
      <c r="D117" s="149"/>
      <c r="E117" s="149"/>
      <c r="F117" s="149"/>
      <c r="G117" s="149"/>
      <c r="H117" s="149"/>
      <c r="I117" s="150"/>
      <c r="J117" s="150"/>
      <c r="K117" s="149"/>
      <c r="L117" s="149"/>
    </row>
    <row r="118" spans="2:12" ht="34.5" customHeight="1" hidden="1">
      <c r="B118" s="149"/>
      <c r="C118" s="149"/>
      <c r="D118" s="149"/>
      <c r="E118" s="149"/>
      <c r="F118" s="149"/>
      <c r="G118" s="149"/>
      <c r="H118" s="149"/>
      <c r="I118" s="150"/>
      <c r="J118" s="150"/>
      <c r="K118" s="149"/>
      <c r="L118" s="149"/>
    </row>
    <row r="119" spans="2:12" ht="34.5" customHeight="1" hidden="1">
      <c r="B119" s="149"/>
      <c r="C119" s="149"/>
      <c r="D119" s="149"/>
      <c r="E119" s="149"/>
      <c r="F119" s="149"/>
      <c r="G119" s="149"/>
      <c r="H119" s="149"/>
      <c r="I119" s="150"/>
      <c r="J119" s="150"/>
      <c r="K119" s="149"/>
      <c r="L119" s="149"/>
    </row>
    <row r="120" spans="2:12" ht="34.5" customHeight="1" hidden="1">
      <c r="B120" s="149"/>
      <c r="C120" s="149"/>
      <c r="D120" s="149"/>
      <c r="E120" s="149"/>
      <c r="F120" s="149"/>
      <c r="G120" s="149"/>
      <c r="H120" s="149"/>
      <c r="I120" s="150"/>
      <c r="J120" s="150"/>
      <c r="K120" s="149"/>
      <c r="L120" s="149"/>
    </row>
    <row r="121" spans="2:12" ht="34.5" customHeight="1" hidden="1">
      <c r="B121" s="149"/>
      <c r="C121" s="149"/>
      <c r="D121" s="149"/>
      <c r="E121" s="149"/>
      <c r="F121" s="149"/>
      <c r="G121" s="149"/>
      <c r="H121" s="149"/>
      <c r="I121" s="150"/>
      <c r="J121" s="150"/>
      <c r="K121" s="149"/>
      <c r="L121" s="149"/>
    </row>
    <row r="122" spans="2:12" ht="34.5" customHeight="1" hidden="1">
      <c r="B122" s="149"/>
      <c r="C122" s="149"/>
      <c r="D122" s="149"/>
      <c r="E122" s="149"/>
      <c r="F122" s="149"/>
      <c r="G122" s="149"/>
      <c r="H122" s="149"/>
      <c r="I122" s="150"/>
      <c r="J122" s="150"/>
      <c r="K122" s="149"/>
      <c r="L122" s="149"/>
    </row>
    <row r="123" spans="2:12" ht="34.5" customHeight="1" hidden="1">
      <c r="B123" s="149"/>
      <c r="C123" s="149"/>
      <c r="D123" s="149"/>
      <c r="E123" s="149"/>
      <c r="F123" s="149"/>
      <c r="G123" s="149"/>
      <c r="H123" s="149"/>
      <c r="I123" s="150"/>
      <c r="J123" s="150"/>
      <c r="K123" s="149"/>
      <c r="L123" s="149"/>
    </row>
    <row r="124" spans="2:12" ht="34.5" customHeight="1" hidden="1">
      <c r="B124" s="149"/>
      <c r="C124" s="149"/>
      <c r="D124" s="149"/>
      <c r="E124" s="149"/>
      <c r="F124" s="149"/>
      <c r="G124" s="149"/>
      <c r="H124" s="149"/>
      <c r="I124" s="150"/>
      <c r="J124" s="150"/>
      <c r="K124" s="149"/>
      <c r="L124" s="149"/>
    </row>
    <row r="125" spans="2:12" ht="34.5" customHeight="1" hidden="1">
      <c r="B125" s="149"/>
      <c r="C125" s="149"/>
      <c r="D125" s="149"/>
      <c r="E125" s="149"/>
      <c r="F125" s="149"/>
      <c r="G125" s="149"/>
      <c r="H125" s="149"/>
      <c r="I125" s="150"/>
      <c r="J125" s="150"/>
      <c r="K125" s="149"/>
      <c r="L125" s="149"/>
    </row>
    <row r="126" spans="2:12" ht="34.5" customHeight="1" hidden="1">
      <c r="B126" s="149"/>
      <c r="C126" s="149"/>
      <c r="D126" s="149"/>
      <c r="E126" s="149"/>
      <c r="F126" s="149"/>
      <c r="G126" s="149"/>
      <c r="H126" s="149"/>
      <c r="I126" s="150"/>
      <c r="J126" s="150"/>
      <c r="K126" s="149"/>
      <c r="L126" s="149"/>
    </row>
    <row r="127" spans="2:12" ht="34.5" customHeight="1" hidden="1">
      <c r="B127" s="149"/>
      <c r="C127" s="149"/>
      <c r="D127" s="149"/>
      <c r="E127" s="149"/>
      <c r="F127" s="149"/>
      <c r="G127" s="149"/>
      <c r="H127" s="149"/>
      <c r="I127" s="150"/>
      <c r="J127" s="150"/>
      <c r="K127" s="149"/>
      <c r="L127" s="149"/>
    </row>
    <row r="128" spans="2:6" ht="34.5" customHeight="1" hidden="1">
      <c r="B128" s="149"/>
      <c r="C128" s="149"/>
      <c r="D128" s="149"/>
      <c r="E128" s="149"/>
      <c r="F128" s="149"/>
    </row>
  </sheetData>
  <sheetProtection password="B189" sheet="1" objects="1" scenarios="1"/>
  <mergeCells count="40">
    <mergeCell ref="B34:C34"/>
    <mergeCell ref="D34:F34"/>
    <mergeCell ref="G24:L24"/>
    <mergeCell ref="D24:F24"/>
    <mergeCell ref="C18:D18"/>
    <mergeCell ref="B20:L20"/>
    <mergeCell ref="B22:B24"/>
    <mergeCell ref="G23:L23"/>
    <mergeCell ref="G17:L18"/>
    <mergeCell ref="D22:F22"/>
    <mergeCell ref="D21:F21"/>
    <mergeCell ref="D23:F23"/>
    <mergeCell ref="G22:L22"/>
    <mergeCell ref="G21:L21"/>
    <mergeCell ref="C17:D17"/>
    <mergeCell ref="B2:D2"/>
    <mergeCell ref="G2:L2"/>
    <mergeCell ref="K14:K16"/>
    <mergeCell ref="B13:C13"/>
    <mergeCell ref="B14:C14"/>
    <mergeCell ref="B15:C15"/>
    <mergeCell ref="B16:C16"/>
    <mergeCell ref="K4:K12"/>
    <mergeCell ref="L4:L16"/>
    <mergeCell ref="B35:L35"/>
    <mergeCell ref="B42:L42"/>
    <mergeCell ref="E43:I43"/>
    <mergeCell ref="D27:F27"/>
    <mergeCell ref="D31:F31"/>
    <mergeCell ref="D32:F32"/>
    <mergeCell ref="D33:F33"/>
    <mergeCell ref="D29:F29"/>
    <mergeCell ref="D30:F30"/>
    <mergeCell ref="B28:L28"/>
    <mergeCell ref="G27:L27"/>
    <mergeCell ref="B25:B27"/>
    <mergeCell ref="G26:L26"/>
    <mergeCell ref="G25:L25"/>
    <mergeCell ref="D25:F25"/>
    <mergeCell ref="D26:F26"/>
  </mergeCells>
  <conditionalFormatting sqref="A1">
    <cfRule type="containsText" priority="21" dxfId="66" operator="containsText" text="APROVADO">
      <formula>NOT(ISERROR(SEARCH("APROVADO",A1)))</formula>
    </cfRule>
  </conditionalFormatting>
  <dataValidations count="11">
    <dataValidation type="whole" allowBlank="1" showInputMessage="1" showErrorMessage="1" sqref="C3">
      <formula1>1</formula1>
      <formula2>9999999</formula2>
    </dataValidation>
    <dataValidation type="date" allowBlank="1" showInputMessage="1" showErrorMessage="1" sqref="C12">
      <formula1>43831</formula1>
      <formula2>47483</formula2>
    </dataValidation>
    <dataValidation type="whole" allowBlank="1" showInputMessage="1" showErrorMessage="1" sqref="E8 D37:D41">
      <formula1>1</formula1>
      <formula2>9999</formula2>
    </dataValidation>
    <dataValidation type="whole" allowBlank="1" showInputMessage="1" showErrorMessage="1" sqref="E9">
      <formula1>1</formula1>
      <formula2>999999</formula2>
    </dataValidation>
    <dataValidation type="whole" allowBlank="1" showInputMessage="1" showErrorMessage="1" sqref="C5 D22:F27">
      <formula1>0</formula1>
      <formula2>999999999999999</formula2>
    </dataValidation>
    <dataValidation type="whole" allowBlank="1" showInputMessage="1" showErrorMessage="1" sqref="D16">
      <formula1>1</formula1>
      <formula2>999999999</formula2>
    </dataValidation>
    <dataValidation type="whole" allowBlank="1" showInputMessage="1" showErrorMessage="1" sqref="D30:F34 E36:E41 F36">
      <formula1>0</formula1>
      <formula2>100000</formula2>
    </dataValidation>
    <dataValidation type="list" allowBlank="1" showInputMessage="1" showErrorMessage="1" sqref="I37">
      <formula1>$M$36:$M$44</formula1>
    </dataValidation>
    <dataValidation type="whole" operator="greaterThan" allowBlank="1" showInputMessage="1" showErrorMessage="1" sqref="H37:H41">
      <formula1>1</formula1>
    </dataValidation>
    <dataValidation type="list" allowBlank="1" showInputMessage="1" showErrorMessage="1" sqref="D13:D15">
      <formula1>$B$19:$C$19</formula1>
    </dataValidation>
    <dataValidation type="whole" allowBlank="1" showInputMessage="1" showErrorMessage="1" sqref="D44:D48">
      <formula1>1</formula1>
      <formula2>999999999999999</formula2>
    </dataValidation>
  </dataValidations>
  <printOptions/>
  <pageMargins left="0.511811024" right="0.511811024" top="0.787401575" bottom="0.787401575" header="0.31496062" footer="0.31496062"/>
  <pageSetup orientation="portrait" paperSize="9" r:id="rId4"/>
  <headerFooter>
    <oddFooter>&amp;R
&amp;1#&amp;"Calibri"&amp;10&amp;K000000 Classificação: Direcionado</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Planilha1">
    <tabColor theme="4" tint="-0.4999699890613556"/>
  </sheetPr>
  <dimension ref="A1:H48"/>
  <sheetViews>
    <sheetView showGridLines="0" zoomScale="90" zoomScaleNormal="90" zoomScalePageLayoutView="0" workbookViewId="0" topLeftCell="A2">
      <selection activeCell="A33" sqref="A33:IV33"/>
    </sheetView>
  </sheetViews>
  <sheetFormatPr defaultColWidth="0" defaultRowHeight="15" zeroHeight="1"/>
  <cols>
    <col min="1" max="1" width="2.7109375" style="9" customWidth="1"/>
    <col min="2" max="2" width="100.7109375" style="5" customWidth="1"/>
    <col min="3" max="7" width="14.7109375" style="5" customWidth="1"/>
    <col min="8" max="8" width="9.00390625" style="200" customWidth="1"/>
    <col min="9" max="16384" width="9.140625" style="5" hidden="1" customWidth="1"/>
  </cols>
  <sheetData>
    <row r="1" s="9" customFormat="1" ht="15.75" hidden="1" thickBot="1">
      <c r="H1" s="199"/>
    </row>
    <row r="2" s="9" customFormat="1" ht="15.75" thickBot="1">
      <c r="H2" s="199"/>
    </row>
    <row r="3" spans="1:8" s="4" customFormat="1" ht="24.75" customHeight="1" thickBot="1">
      <c r="A3" s="10"/>
      <c r="B3" s="371" t="s">
        <v>94</v>
      </c>
      <c r="C3" s="372"/>
      <c r="D3" s="372"/>
      <c r="E3" s="372"/>
      <c r="F3" s="372"/>
      <c r="G3" s="372"/>
      <c r="H3" s="373"/>
    </row>
    <row r="4" spans="1:8" s="4" customFormat="1" ht="24.75" customHeight="1">
      <c r="A4" s="10"/>
      <c r="B4" s="278" t="s">
        <v>28</v>
      </c>
      <c r="C4" s="374" t="s">
        <v>95</v>
      </c>
      <c r="D4" s="375"/>
      <c r="E4" s="375"/>
      <c r="F4" s="375"/>
      <c r="G4" s="375"/>
      <c r="H4" s="376"/>
    </row>
    <row r="5" spans="1:8" s="4" customFormat="1" ht="34.5" customHeight="1">
      <c r="A5" s="10"/>
      <c r="B5" s="2" t="s">
        <v>96</v>
      </c>
      <c r="C5" s="14" t="s">
        <v>97</v>
      </c>
      <c r="D5" s="14"/>
      <c r="F5" s="14"/>
      <c r="G5" s="14" t="s">
        <v>98</v>
      </c>
      <c r="H5" s="101" t="s">
        <v>99</v>
      </c>
    </row>
    <row r="6" spans="1:8" s="4" customFormat="1" ht="34.5" customHeight="1">
      <c r="A6" s="10"/>
      <c r="B6" s="213" t="s">
        <v>100</v>
      </c>
      <c r="C6" s="134"/>
      <c r="D6" s="134"/>
      <c r="E6" s="134"/>
      <c r="F6" s="134"/>
      <c r="G6" s="134"/>
      <c r="H6" s="106">
        <f>IF(B8=1,1.8,IF(B8=2,"0","0"))</f>
        <v>1.8</v>
      </c>
    </row>
    <row r="7" spans="1:8" s="4" customFormat="1" ht="34.5" customHeight="1">
      <c r="A7" s="10"/>
      <c r="B7" s="279" t="s">
        <v>101</v>
      </c>
      <c r="C7" s="378" t="s">
        <v>102</v>
      </c>
      <c r="D7" s="379"/>
      <c r="E7" s="379"/>
      <c r="F7" s="379"/>
      <c r="G7" s="380"/>
      <c r="H7" s="102"/>
    </row>
    <row r="8" spans="1:8" s="4" customFormat="1" ht="22.5" customHeight="1" hidden="1">
      <c r="A8" s="10"/>
      <c r="B8" s="15">
        <v>1</v>
      </c>
      <c r="H8" s="102"/>
    </row>
    <row r="9" spans="1:8" s="4" customFormat="1" ht="34.5" customHeight="1">
      <c r="A9" s="10"/>
      <c r="B9" s="2" t="s">
        <v>103</v>
      </c>
      <c r="C9" s="14" t="s">
        <v>97</v>
      </c>
      <c r="D9" s="14"/>
      <c r="E9" s="14"/>
      <c r="F9" s="14"/>
      <c r="G9" s="14" t="s">
        <v>98</v>
      </c>
      <c r="H9" s="103"/>
    </row>
    <row r="10" spans="1:8" s="4" customFormat="1" ht="34.5" customHeight="1">
      <c r="A10" s="10"/>
      <c r="B10" s="175" t="s">
        <v>104</v>
      </c>
      <c r="C10" s="134"/>
      <c r="D10" s="134"/>
      <c r="E10" s="134"/>
      <c r="F10" s="134"/>
      <c r="G10" s="134"/>
      <c r="H10" s="106">
        <f>IF(B11=1,1.3,IF(B11=2,"0","0"))</f>
        <v>1.3</v>
      </c>
    </row>
    <row r="11" spans="1:8" s="4" customFormat="1" ht="34.5" customHeight="1" hidden="1">
      <c r="A11" s="10"/>
      <c r="B11" s="7">
        <v>1</v>
      </c>
      <c r="H11" s="104"/>
    </row>
    <row r="12" spans="1:8" s="4" customFormat="1" ht="34.5" customHeight="1">
      <c r="A12" s="10"/>
      <c r="B12" s="2" t="s">
        <v>105</v>
      </c>
      <c r="C12" s="14" t="s">
        <v>97</v>
      </c>
      <c r="D12" s="14"/>
      <c r="E12" s="14"/>
      <c r="F12" s="14"/>
      <c r="G12" s="14" t="s">
        <v>98</v>
      </c>
      <c r="H12" s="104"/>
    </row>
    <row r="13" spans="1:8" s="88" customFormat="1" ht="45">
      <c r="A13" s="87"/>
      <c r="B13" s="218" t="s">
        <v>106</v>
      </c>
      <c r="C13" s="135"/>
      <c r="D13" s="135"/>
      <c r="E13" s="135"/>
      <c r="F13" s="135"/>
      <c r="G13" s="135"/>
      <c r="H13" s="106">
        <f>IF(B15=1,0.4,IF(B15=2,"0","0"))</f>
        <v>0.4</v>
      </c>
    </row>
    <row r="14" spans="1:8" s="88" customFormat="1" ht="33.75" customHeight="1">
      <c r="A14" s="87"/>
      <c r="B14" s="280" t="s">
        <v>107</v>
      </c>
      <c r="C14" s="381"/>
      <c r="D14" s="381"/>
      <c r="E14" s="381"/>
      <c r="F14" s="381"/>
      <c r="G14" s="381"/>
      <c r="H14" s="102"/>
    </row>
    <row r="15" spans="1:8" s="4" customFormat="1" ht="34.5" customHeight="1" hidden="1">
      <c r="A15" s="10"/>
      <c r="B15" s="7">
        <v>1</v>
      </c>
      <c r="H15" s="104"/>
    </row>
    <row r="16" spans="1:8" s="4" customFormat="1" ht="34.5" customHeight="1">
      <c r="A16" s="10"/>
      <c r="B16" s="2" t="s">
        <v>108</v>
      </c>
      <c r="C16" s="14" t="s">
        <v>97</v>
      </c>
      <c r="D16" s="14"/>
      <c r="E16" s="14"/>
      <c r="F16" s="14"/>
      <c r="G16" s="14" t="s">
        <v>98</v>
      </c>
      <c r="H16" s="104"/>
    </row>
    <row r="17" spans="1:8" s="4" customFormat="1" ht="34.5" customHeight="1">
      <c r="A17" s="10"/>
      <c r="B17" s="175" t="s">
        <v>109</v>
      </c>
      <c r="C17" s="134"/>
      <c r="D17" s="134"/>
      <c r="E17" s="134"/>
      <c r="F17" s="134"/>
      <c r="G17" s="134"/>
      <c r="H17" s="102">
        <f>IF(B18=1,0.9,IF(B18=2,"0","0"))</f>
        <v>0.9</v>
      </c>
    </row>
    <row r="18" spans="1:8" s="4" customFormat="1" ht="34.5" customHeight="1" hidden="1">
      <c r="A18" s="10"/>
      <c r="B18" s="7">
        <v>1</v>
      </c>
      <c r="H18" s="104"/>
    </row>
    <row r="19" spans="1:8" s="4" customFormat="1" ht="34.5" customHeight="1">
      <c r="A19" s="10"/>
      <c r="B19" s="2" t="s">
        <v>110</v>
      </c>
      <c r="C19" s="14" t="s">
        <v>97</v>
      </c>
      <c r="D19" s="14"/>
      <c r="E19" s="14"/>
      <c r="F19" s="14"/>
      <c r="G19" s="14" t="s">
        <v>98</v>
      </c>
      <c r="H19" s="104"/>
    </row>
    <row r="20" spans="1:8" s="4" customFormat="1" ht="34.5" customHeight="1">
      <c r="A20" s="10"/>
      <c r="B20" s="175" t="s">
        <v>111</v>
      </c>
      <c r="C20" s="134"/>
      <c r="D20" s="134"/>
      <c r="E20" s="134"/>
      <c r="F20" s="134"/>
      <c r="G20" s="134"/>
      <c r="H20" s="102">
        <f>IF(B21=1,0.9,IF(B21=2,"0","0"))</f>
        <v>0.9</v>
      </c>
    </row>
    <row r="21" spans="1:8" s="4" customFormat="1" ht="34.5" customHeight="1" hidden="1">
      <c r="A21" s="10"/>
      <c r="B21" s="7">
        <v>1</v>
      </c>
      <c r="H21" s="104"/>
    </row>
    <row r="22" spans="1:8" s="4" customFormat="1" ht="34.5" customHeight="1">
      <c r="A22" s="10"/>
      <c r="B22" s="2" t="s">
        <v>112</v>
      </c>
      <c r="C22" s="14" t="s">
        <v>97</v>
      </c>
      <c r="D22" s="14"/>
      <c r="E22" s="14"/>
      <c r="F22" s="14"/>
      <c r="G22" s="14" t="s">
        <v>98</v>
      </c>
      <c r="H22" s="104"/>
    </row>
    <row r="23" spans="1:8" s="4" customFormat="1" ht="34.5" customHeight="1">
      <c r="A23" s="10"/>
      <c r="B23" s="175" t="s">
        <v>113</v>
      </c>
      <c r="C23" s="134"/>
      <c r="D23" s="134"/>
      <c r="E23" s="134"/>
      <c r="F23" s="134"/>
      <c r="G23" s="134"/>
      <c r="H23" s="102">
        <f>IF(B25=1,0.9,IF(B25=2,"0","0"))</f>
        <v>0.9</v>
      </c>
    </row>
    <row r="24" spans="1:8" s="4" customFormat="1" ht="34.5" customHeight="1">
      <c r="A24" s="10"/>
      <c r="B24" s="280" t="s">
        <v>114</v>
      </c>
      <c r="C24" s="378" t="s">
        <v>102</v>
      </c>
      <c r="D24" s="379"/>
      <c r="E24" s="379"/>
      <c r="F24" s="379"/>
      <c r="G24" s="380"/>
      <c r="H24" s="102"/>
    </row>
    <row r="25" spans="1:8" s="4" customFormat="1" ht="34.5" customHeight="1" hidden="1">
      <c r="A25" s="10"/>
      <c r="B25" s="7">
        <v>1</v>
      </c>
      <c r="H25" s="104"/>
    </row>
    <row r="26" spans="2:8" ht="34.5" customHeight="1">
      <c r="B26" s="215" t="s">
        <v>115</v>
      </c>
      <c r="C26" s="14" t="s">
        <v>97</v>
      </c>
      <c r="D26" s="14"/>
      <c r="E26" s="14"/>
      <c r="F26" s="14"/>
      <c r="G26" s="14" t="s">
        <v>98</v>
      </c>
      <c r="H26" s="105"/>
    </row>
    <row r="27" spans="2:8" ht="34.5" customHeight="1" hidden="1">
      <c r="B27" s="220">
        <v>2</v>
      </c>
      <c r="C27" s="134"/>
      <c r="D27" s="134"/>
      <c r="E27" s="134"/>
      <c r="F27" s="134"/>
      <c r="G27" s="134"/>
      <c r="H27" s="102">
        <f>IF(B29=1,0.9,IF(B29=2,"0","0"))</f>
        <v>0.9</v>
      </c>
    </row>
    <row r="28" spans="2:8" ht="34.5" customHeight="1">
      <c r="B28" s="202" t="s">
        <v>116</v>
      </c>
      <c r="C28" s="382"/>
      <c r="D28" s="382"/>
      <c r="E28" s="382"/>
      <c r="F28" s="382"/>
      <c r="G28" s="382"/>
      <c r="H28" s="102"/>
    </row>
    <row r="29" spans="2:8" ht="15" customHeight="1" hidden="1">
      <c r="B29" s="8">
        <v>1</v>
      </c>
      <c r="C29" s="4"/>
      <c r="D29" s="4"/>
      <c r="E29" s="4"/>
      <c r="F29" s="4"/>
      <c r="G29" s="4"/>
      <c r="H29" s="178"/>
    </row>
    <row r="30" spans="2:8" ht="30" customHeight="1">
      <c r="B30" s="300" t="s">
        <v>373</v>
      </c>
      <c r="C30" s="14" t="s">
        <v>97</v>
      </c>
      <c r="D30" s="302"/>
      <c r="G30" s="14" t="s">
        <v>98</v>
      </c>
      <c r="H30" s="12"/>
    </row>
    <row r="31" spans="2:8" ht="30" customHeight="1">
      <c r="B31" s="303" t="s">
        <v>374</v>
      </c>
      <c r="C31" s="134"/>
      <c r="D31" s="134"/>
      <c r="E31" s="134"/>
      <c r="F31" s="304"/>
      <c r="G31" s="134"/>
      <c r="H31" s="102">
        <f>IF(B32=1,0.9,0)</f>
        <v>0.9</v>
      </c>
    </row>
    <row r="32" spans="2:8" ht="34.5" customHeight="1" hidden="1">
      <c r="B32" s="8">
        <v>1</v>
      </c>
      <c r="C32" s="4"/>
      <c r="D32" s="4"/>
      <c r="E32" s="4"/>
      <c r="F32" s="4"/>
      <c r="G32" s="4"/>
      <c r="H32" s="178"/>
    </row>
    <row r="33" spans="2:8" ht="15" customHeight="1">
      <c r="B33" s="8"/>
      <c r="C33" s="4"/>
      <c r="D33" s="4"/>
      <c r="E33" s="4"/>
      <c r="F33" s="4"/>
      <c r="G33" s="4"/>
      <c r="H33" s="178"/>
    </row>
    <row r="34" spans="2:8" ht="15" customHeight="1">
      <c r="B34" s="24" t="s">
        <v>117</v>
      </c>
      <c r="C34" s="4"/>
      <c r="D34" s="4"/>
      <c r="E34" s="4"/>
      <c r="F34" s="4"/>
      <c r="G34" s="4"/>
      <c r="H34" s="178"/>
    </row>
    <row r="35" spans="2:8" ht="34.5" customHeight="1">
      <c r="B35" s="377"/>
      <c r="C35" s="377"/>
      <c r="D35" s="377"/>
      <c r="E35" s="377"/>
      <c r="F35" s="377"/>
      <c r="G35" s="377"/>
      <c r="H35" s="377"/>
    </row>
    <row r="36" spans="2:8" ht="34.5" customHeight="1">
      <c r="B36" s="377"/>
      <c r="C36" s="377"/>
      <c r="D36" s="377"/>
      <c r="E36" s="377"/>
      <c r="F36" s="377"/>
      <c r="G36" s="377"/>
      <c r="H36" s="377"/>
    </row>
    <row r="37" spans="2:8" ht="34.5" customHeight="1">
      <c r="B37" s="377"/>
      <c r="C37" s="377"/>
      <c r="D37" s="377"/>
      <c r="E37" s="377"/>
      <c r="F37" s="377"/>
      <c r="G37" s="377"/>
      <c r="H37" s="377"/>
    </row>
    <row r="38" spans="2:8" ht="34.5" customHeight="1">
      <c r="B38" s="377"/>
      <c r="C38" s="377"/>
      <c r="D38" s="377"/>
      <c r="E38" s="377"/>
      <c r="F38" s="377"/>
      <c r="G38" s="377"/>
      <c r="H38" s="377"/>
    </row>
    <row r="39" spans="2:8" ht="34.5" customHeight="1">
      <c r="B39" s="281" t="s">
        <v>118</v>
      </c>
      <c r="C39" s="282" t="str">
        <f>B4</f>
        <v>DOCUMENTATION AND SYSTEMS</v>
      </c>
      <c r="D39" s="283"/>
      <c r="E39" s="283"/>
      <c r="F39" s="282"/>
      <c r="G39" s="286" t="s">
        <v>119</v>
      </c>
      <c r="H39" s="305">
        <f>SUM(H27+H23+H20+H17+H13+H10+H6+H31)</f>
        <v>8</v>
      </c>
    </row>
    <row r="40" spans="2:8" ht="34.5" customHeight="1">
      <c r="B40"/>
      <c r="C40"/>
      <c r="D40"/>
      <c r="E40"/>
      <c r="F40" s="284" t="s">
        <v>120</v>
      </c>
      <c r="G40" s="285"/>
      <c r="H40" s="25">
        <v>8</v>
      </c>
    </row>
    <row r="41" ht="15" hidden="1">
      <c r="H41" s="200">
        <f>H40*70%</f>
        <v>5.6</v>
      </c>
    </row>
    <row r="42" ht="34.5" customHeight="1" hidden="1"/>
    <row r="43" ht="24.75" customHeight="1" hidden="1">
      <c r="H43" s="201"/>
    </row>
    <row r="44" ht="34.5" customHeight="1" hidden="1">
      <c r="H44" s="201"/>
    </row>
    <row r="45" ht="34.5" customHeight="1" hidden="1">
      <c r="H45" s="201"/>
    </row>
    <row r="46" ht="34.5" customHeight="1" hidden="1">
      <c r="H46" s="201"/>
    </row>
    <row r="47" spans="2:6" ht="15" customHeight="1" hidden="1">
      <c r="B47" s="8">
        <v>0</v>
      </c>
      <c r="F47" s="115"/>
    </row>
    <row r="48" ht="34.5" customHeight="1" hidden="1">
      <c r="F48" s="116"/>
    </row>
    <row r="49" ht="15"/>
  </sheetData>
  <sheetProtection sheet="1" objects="1" scenarios="1"/>
  <mergeCells count="7">
    <mergeCell ref="B3:H3"/>
    <mergeCell ref="C4:H4"/>
    <mergeCell ref="B35:H38"/>
    <mergeCell ref="C7:G7"/>
    <mergeCell ref="C14:G14"/>
    <mergeCell ref="C24:G24"/>
    <mergeCell ref="C28:G28"/>
  </mergeCells>
  <conditionalFormatting sqref="H39">
    <cfRule type="cellIs" priority="29" dxfId="1" operator="equal">
      <formula>4.9</formula>
    </cfRule>
    <cfRule type="cellIs" priority="30" dxfId="67" operator="lessThan">
      <formula>4.9</formula>
    </cfRule>
    <cfRule type="cellIs" priority="31" dxfId="66" operator="greaterThan">
      <formula>4.9</formula>
    </cfRule>
  </conditionalFormatting>
  <printOptions/>
  <pageMargins left="0.511811024" right="0.511811024" top="0.787401575" bottom="0.787401575" header="0.31496062" footer="0.31496062"/>
  <pageSetup horizontalDpi="600" verticalDpi="600" orientation="portrait" paperSize="9" r:id="rId2"/>
  <headerFooter>
    <oddFooter>&amp;R
&amp;1#&amp;"Calibri"&amp;10&amp;K000000 Classificação: Direcionado</oddFooter>
  </headerFooter>
  <legacyDrawing r:id="rId1"/>
</worksheet>
</file>

<file path=xl/worksheets/sheet4.xml><?xml version="1.0" encoding="utf-8"?>
<worksheet xmlns="http://schemas.openxmlformats.org/spreadsheetml/2006/main" xmlns:r="http://schemas.openxmlformats.org/officeDocument/2006/relationships">
  <sheetPr codeName="Planilha3">
    <tabColor theme="4" tint="-0.4999699890613556"/>
  </sheetPr>
  <dimension ref="A1:H39"/>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114" customWidth="1"/>
    <col min="9" max="16384" width="9.140625" style="5" hidden="1" customWidth="1"/>
  </cols>
  <sheetData>
    <row r="1" s="9" customFormat="1" ht="15">
      <c r="H1" s="112"/>
    </row>
    <row r="2" spans="1:8" s="4" customFormat="1" ht="24.75" customHeight="1">
      <c r="A2" s="10"/>
      <c r="B2" s="383" t="s">
        <v>121</v>
      </c>
      <c r="C2" s="384"/>
      <c r="D2" s="384"/>
      <c r="E2" s="384"/>
      <c r="F2" s="384"/>
      <c r="G2" s="384"/>
      <c r="H2" s="385"/>
    </row>
    <row r="3" spans="1:8" s="4" customFormat="1" ht="24.75" customHeight="1">
      <c r="A3" s="10"/>
      <c r="B3" s="278" t="s">
        <v>30</v>
      </c>
      <c r="C3" s="374" t="s">
        <v>95</v>
      </c>
      <c r="D3" s="375"/>
      <c r="E3" s="375"/>
      <c r="F3" s="375"/>
      <c r="G3" s="375"/>
      <c r="H3" s="376"/>
    </row>
    <row r="4" spans="1:8" s="4" customFormat="1" ht="34.5" customHeight="1">
      <c r="A4" s="10"/>
      <c r="B4" s="2" t="s">
        <v>96</v>
      </c>
      <c r="C4" s="14" t="s">
        <v>97</v>
      </c>
      <c r="D4" s="14"/>
      <c r="F4" s="14"/>
      <c r="G4" s="14" t="s">
        <v>98</v>
      </c>
      <c r="H4" s="107" t="s">
        <v>99</v>
      </c>
    </row>
    <row r="5" spans="1:8" s="4" customFormat="1" ht="34.5" customHeight="1">
      <c r="A5" s="10"/>
      <c r="B5" s="175" t="s">
        <v>122</v>
      </c>
      <c r="C5" s="134"/>
      <c r="D5" s="134"/>
      <c r="E5" s="134"/>
      <c r="F5" s="134"/>
      <c r="G5" s="134"/>
      <c r="H5" s="106" t="str">
        <f>IF(B7=1,"3,0","0")</f>
        <v>0</v>
      </c>
    </row>
    <row r="6" spans="1:8" s="4" customFormat="1" ht="44.25" customHeight="1">
      <c r="A6" s="10"/>
      <c r="B6" s="203" t="s">
        <v>123</v>
      </c>
      <c r="H6" s="106"/>
    </row>
    <row r="7" spans="1:8" s="4" customFormat="1" ht="34.5" customHeight="1" hidden="1">
      <c r="A7" s="10"/>
      <c r="B7" s="15">
        <v>0</v>
      </c>
      <c r="H7" s="106"/>
    </row>
    <row r="8" spans="1:8" s="4" customFormat="1" ht="34.5" customHeight="1">
      <c r="A8" s="10"/>
      <c r="B8" s="2" t="s">
        <v>103</v>
      </c>
      <c r="C8" s="14" t="s">
        <v>97</v>
      </c>
      <c r="D8" s="14"/>
      <c r="F8" s="14"/>
      <c r="G8" s="14" t="s">
        <v>98</v>
      </c>
      <c r="H8" s="108"/>
    </row>
    <row r="9" spans="1:8" s="4" customFormat="1" ht="75">
      <c r="A9" s="10"/>
      <c r="B9" s="175" t="s">
        <v>124</v>
      </c>
      <c r="C9" s="134"/>
      <c r="D9" s="134"/>
      <c r="E9" s="134"/>
      <c r="F9" s="134"/>
      <c r="G9" s="134"/>
      <c r="H9" s="106" t="str">
        <f>IF(B11=1,"4,0","0")</f>
        <v>0</v>
      </c>
    </row>
    <row r="10" spans="1:8" s="4" customFormat="1" ht="47.25" customHeight="1">
      <c r="A10" s="10"/>
      <c r="B10" s="205" t="s">
        <v>125</v>
      </c>
      <c r="H10" s="106"/>
    </row>
    <row r="11" spans="1:8" s="4" customFormat="1" ht="34.5" customHeight="1" hidden="1">
      <c r="A11" s="10"/>
      <c r="B11" s="7">
        <v>0</v>
      </c>
      <c r="H11" s="109"/>
    </row>
    <row r="12" spans="1:8" s="4" customFormat="1" ht="34.5" customHeight="1">
      <c r="A12" s="10"/>
      <c r="B12" s="2" t="s">
        <v>105</v>
      </c>
      <c r="C12" s="14" t="s">
        <v>97</v>
      </c>
      <c r="D12" s="14"/>
      <c r="F12" s="14"/>
      <c r="G12" s="14" t="s">
        <v>98</v>
      </c>
      <c r="H12" s="109"/>
    </row>
    <row r="13" spans="1:8" s="4" customFormat="1" ht="34.5" customHeight="1">
      <c r="A13" s="10"/>
      <c r="B13" s="175" t="s">
        <v>126</v>
      </c>
      <c r="C13" s="134"/>
      <c r="D13" s="134"/>
      <c r="E13" s="134"/>
      <c r="F13" s="134"/>
      <c r="G13" s="134"/>
      <c r="H13" s="106" t="str">
        <f>IF(B14=1,"2,0","0")</f>
        <v>0</v>
      </c>
    </row>
    <row r="14" spans="1:8" s="4" customFormat="1" ht="34.5" customHeight="1" hidden="1">
      <c r="A14" s="10"/>
      <c r="B14" s="7">
        <v>0</v>
      </c>
      <c r="H14" s="109"/>
    </row>
    <row r="15" spans="1:8" s="4" customFormat="1" ht="34.5" customHeight="1">
      <c r="A15" s="10"/>
      <c r="B15" s="2" t="s">
        <v>108</v>
      </c>
      <c r="C15" s="14" t="s">
        <v>97</v>
      </c>
      <c r="D15" s="14"/>
      <c r="F15" s="14"/>
      <c r="G15" s="14" t="s">
        <v>98</v>
      </c>
      <c r="H15" s="109"/>
    </row>
    <row r="16" spans="1:8" s="4" customFormat="1" ht="34.5" customHeight="1">
      <c r="A16" s="10"/>
      <c r="B16" s="175" t="s">
        <v>127</v>
      </c>
      <c r="C16" s="134"/>
      <c r="D16" s="134"/>
      <c r="E16" s="134"/>
      <c r="F16" s="134"/>
      <c r="G16" s="134"/>
      <c r="H16" s="106" t="str">
        <f>IF(B17=1,"1,0","0")</f>
        <v>0</v>
      </c>
    </row>
    <row r="17" spans="1:8" s="4" customFormat="1" ht="34.5" customHeight="1" hidden="1">
      <c r="A17" s="10"/>
      <c r="B17" s="7">
        <v>0</v>
      </c>
      <c r="H17" s="109"/>
    </row>
    <row r="18" spans="1:8" s="4" customFormat="1" ht="34.5" customHeight="1">
      <c r="A18" s="10"/>
      <c r="B18" s="215" t="s">
        <v>128</v>
      </c>
      <c r="C18" s="14" t="s">
        <v>97</v>
      </c>
      <c r="D18" s="14"/>
      <c r="F18" s="14"/>
      <c r="G18" s="14" t="s">
        <v>98</v>
      </c>
      <c r="H18" s="109"/>
    </row>
    <row r="19" spans="1:8" s="4" customFormat="1" ht="45">
      <c r="A19" s="10"/>
      <c r="B19" s="287" t="s">
        <v>129</v>
      </c>
      <c r="C19" s="134"/>
      <c r="D19" s="134"/>
      <c r="E19" s="134"/>
      <c r="F19" s="134"/>
      <c r="G19" s="134"/>
      <c r="H19" s="106" t="str">
        <f>IF(B21=1,"2,0","0")</f>
        <v>0</v>
      </c>
    </row>
    <row r="20" spans="1:8" s="4" customFormat="1" ht="60">
      <c r="A20" s="10"/>
      <c r="B20" s="204" t="s">
        <v>130</v>
      </c>
      <c r="H20" s="106"/>
    </row>
    <row r="21" spans="1:8" s="4" customFormat="1" ht="34.5" customHeight="1" hidden="1">
      <c r="A21" s="10"/>
      <c r="B21" s="7">
        <v>0</v>
      </c>
      <c r="H21" s="109"/>
    </row>
    <row r="22" spans="1:8" s="4" customFormat="1" ht="34.5" customHeight="1">
      <c r="A22" s="10"/>
      <c r="B22" s="2" t="s">
        <v>112</v>
      </c>
      <c r="C22" s="14" t="s">
        <v>97</v>
      </c>
      <c r="D22" s="14"/>
      <c r="F22" s="14"/>
      <c r="G22" s="14" t="s">
        <v>98</v>
      </c>
      <c r="H22" s="109"/>
    </row>
    <row r="23" spans="1:8" s="4" customFormat="1" ht="34.5" customHeight="1">
      <c r="A23" s="10"/>
      <c r="B23" s="175" t="s">
        <v>131</v>
      </c>
      <c r="C23" s="134"/>
      <c r="D23" s="134"/>
      <c r="E23" s="134"/>
      <c r="F23" s="134"/>
      <c r="G23" s="134"/>
      <c r="H23" s="106" t="str">
        <f>IF(B24=1,"1,0",IF(B24=3,"1,0","0"))</f>
        <v>0</v>
      </c>
    </row>
    <row r="24" spans="1:8" s="4" customFormat="1" ht="34.5" customHeight="1" hidden="1">
      <c r="A24" s="10"/>
      <c r="B24" s="7">
        <v>0</v>
      </c>
      <c r="H24" s="109"/>
    </row>
    <row r="25" spans="2:8" ht="34.5" customHeight="1">
      <c r="B25" s="2" t="s">
        <v>132</v>
      </c>
      <c r="C25" s="14" t="s">
        <v>97</v>
      </c>
      <c r="D25" s="14"/>
      <c r="E25" s="4"/>
      <c r="F25" s="14"/>
      <c r="G25" s="14" t="s">
        <v>98</v>
      </c>
      <c r="H25" s="110"/>
    </row>
    <row r="26" spans="2:8" ht="44.25" customHeight="1">
      <c r="B26" s="175" t="s">
        <v>133</v>
      </c>
      <c r="C26" s="134"/>
      <c r="D26" s="134"/>
      <c r="E26" s="134"/>
      <c r="F26" s="134"/>
      <c r="G26" s="134"/>
      <c r="H26" s="106" t="str">
        <f>IF(B27=1,"1,0","0")</f>
        <v>0</v>
      </c>
    </row>
    <row r="27" spans="2:8" ht="34.5" customHeight="1" hidden="1">
      <c r="B27" s="8">
        <v>0</v>
      </c>
      <c r="C27" s="4"/>
      <c r="D27" s="4"/>
      <c r="F27" s="4"/>
      <c r="G27" s="4"/>
      <c r="H27" s="109"/>
    </row>
    <row r="28" spans="2:8" ht="34.5" customHeight="1">
      <c r="B28" s="2" t="s">
        <v>134</v>
      </c>
      <c r="C28" s="14" t="s">
        <v>97</v>
      </c>
      <c r="D28" s="14"/>
      <c r="E28" s="4"/>
      <c r="F28" s="14"/>
      <c r="G28" s="14" t="s">
        <v>98</v>
      </c>
      <c r="H28" s="110"/>
    </row>
    <row r="29" spans="2:8" ht="60">
      <c r="B29" s="175" t="s">
        <v>135</v>
      </c>
      <c r="C29" s="134"/>
      <c r="D29" s="134"/>
      <c r="E29" s="134"/>
      <c r="F29" s="134"/>
      <c r="G29" s="134"/>
      <c r="H29" s="106" t="str">
        <f>IF(B30=1,"2,0","0")</f>
        <v>0</v>
      </c>
    </row>
    <row r="30" spans="2:8" ht="15.75" hidden="1">
      <c r="B30" s="16">
        <v>0</v>
      </c>
      <c r="C30" s="4"/>
      <c r="D30" s="4"/>
      <c r="E30" s="4"/>
      <c r="F30" s="4"/>
      <c r="G30" s="4"/>
      <c r="H30" s="102"/>
    </row>
    <row r="31" spans="2:8" ht="34.5" customHeight="1">
      <c r="B31" s="16"/>
      <c r="C31" s="4"/>
      <c r="D31" s="4"/>
      <c r="E31" s="4"/>
      <c r="F31" s="4"/>
      <c r="G31" s="4"/>
      <c r="H31" s="102"/>
    </row>
    <row r="32" spans="2:8" ht="15.75">
      <c r="B32" s="24" t="s">
        <v>117</v>
      </c>
      <c r="C32" s="4"/>
      <c r="D32" s="4"/>
      <c r="E32" s="4"/>
      <c r="F32" s="4"/>
      <c r="G32" s="4"/>
      <c r="H32" s="102"/>
    </row>
    <row r="33" spans="2:8" ht="34.5" customHeight="1">
      <c r="B33" s="386"/>
      <c r="C33" s="386"/>
      <c r="D33" s="386"/>
      <c r="E33" s="386"/>
      <c r="F33" s="386"/>
      <c r="G33" s="386"/>
      <c r="H33" s="386"/>
    </row>
    <row r="34" spans="2:8" ht="34.5" customHeight="1">
      <c r="B34" s="386"/>
      <c r="C34" s="386"/>
      <c r="D34" s="386"/>
      <c r="E34" s="386"/>
      <c r="F34" s="386"/>
      <c r="G34" s="386"/>
      <c r="H34" s="386"/>
    </row>
    <row r="35" spans="2:8" ht="34.5" customHeight="1">
      <c r="B35" s="386"/>
      <c r="C35" s="386"/>
      <c r="D35" s="386"/>
      <c r="E35" s="386"/>
      <c r="F35" s="386"/>
      <c r="G35" s="386"/>
      <c r="H35" s="386"/>
    </row>
    <row r="36" spans="2:8" ht="34.5" customHeight="1">
      <c r="B36" s="386"/>
      <c r="C36" s="386"/>
      <c r="D36" s="386"/>
      <c r="E36" s="386"/>
      <c r="F36" s="386"/>
      <c r="G36" s="386"/>
      <c r="H36" s="386"/>
    </row>
    <row r="37" spans="2:8" ht="34.5" customHeight="1">
      <c r="B37" s="281" t="s">
        <v>118</v>
      </c>
      <c r="C37" s="282" t="str">
        <f>B3</f>
        <v>RAW MATERIAL (RECEIVING / SUPPLIERS)</v>
      </c>
      <c r="D37" s="283"/>
      <c r="E37" s="283"/>
      <c r="F37" s="283"/>
      <c r="G37" s="286" t="s">
        <v>136</v>
      </c>
      <c r="H37" s="117">
        <f>H5+H9+H13+H16+H19+H23+H26+H29</f>
        <v>0</v>
      </c>
    </row>
    <row r="38" spans="2:8" ht="34.5" customHeight="1">
      <c r="B38"/>
      <c r="C38"/>
      <c r="D38"/>
      <c r="E38"/>
      <c r="F38" s="284" t="s">
        <v>120</v>
      </c>
      <c r="G38" s="285"/>
      <c r="H38" s="25">
        <v>16</v>
      </c>
    </row>
    <row r="39" ht="15" hidden="1">
      <c r="H39" s="114">
        <f>H38*70%</f>
        <v>11.2</v>
      </c>
    </row>
    <row r="41" ht="24.75" customHeight="1" hidden="1"/>
    <row r="42" ht="34.5" customHeight="1" hidden="1"/>
    <row r="43" ht="34.5" customHeight="1" hidden="1"/>
    <row r="44" ht="34.5" customHeight="1" hidden="1"/>
    <row r="45" ht="34.5" customHeight="1" hidden="1"/>
    <row r="46" ht="34.5" customHeight="1" hidden="1"/>
    <row r="48" ht="34.5" customHeight="1" hidden="1"/>
    <row r="49" ht="14.25" customHeight="1" hidden="1"/>
    <row r="50" ht="34.5" customHeight="1" hidden="1"/>
    <row r="52" ht="34.5" customHeight="1" hidden="1"/>
    <row r="54" ht="34.5" customHeight="1" hidden="1"/>
    <row r="56" ht="34.5" customHeight="1" hidden="1"/>
    <row r="58" ht="34.5" customHeight="1" hidden="1"/>
    <row r="59" ht="34.5" customHeight="1" hidden="1"/>
    <row r="60" ht="34.5" customHeight="1" hidden="1"/>
    <row r="61" ht="34.5" customHeight="1" hidden="1"/>
    <row r="62" ht="34.5" customHeight="1" hidden="1"/>
    <row r="63" ht="34.5" customHeight="1" hidden="1"/>
    <row r="72" ht="15" customHeight="1"/>
  </sheetData>
  <sheetProtection password="B189" sheet="1" objects="1" scenarios="1"/>
  <mergeCells count="3">
    <mergeCell ref="B2:H2"/>
    <mergeCell ref="C3:H3"/>
    <mergeCell ref="B33:H36"/>
  </mergeCells>
  <conditionalFormatting sqref="H30">
    <cfRule type="cellIs" priority="78" dxfId="67" operator="equal">
      <formula>0</formula>
    </cfRule>
    <cfRule type="cellIs" priority="79" dxfId="66" operator="equal">
      <formula>1</formula>
    </cfRule>
    <cfRule type="cellIs" priority="80" dxfId="67" operator="equal">
      <formula>0</formula>
    </cfRule>
    <cfRule type="cellIs" priority="81" dxfId="66" operator="equal">
      <formula>1</formula>
    </cfRule>
  </conditionalFormatting>
  <conditionalFormatting sqref="H37">
    <cfRule type="cellIs" priority="53" dxfId="1" operator="equal">
      <formula>8.4</formula>
    </cfRule>
    <cfRule type="cellIs" priority="54" dxfId="67" operator="lessThan">
      <formula>8.4</formula>
    </cfRule>
    <cfRule type="cellIs" priority="55" dxfId="66" operator="greaterThan">
      <formula>8.4</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5.xml><?xml version="1.0" encoding="utf-8"?>
<worksheet xmlns="http://schemas.openxmlformats.org/spreadsheetml/2006/main" xmlns:r="http://schemas.openxmlformats.org/officeDocument/2006/relationships">
  <sheetPr codeName="Planilha2">
    <tabColor theme="4" tint="-0.4999699890613556"/>
  </sheetPr>
  <dimension ref="A1:H46"/>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114" customWidth="1"/>
    <col min="9" max="16384" width="9.140625" style="5" hidden="1" customWidth="1"/>
  </cols>
  <sheetData>
    <row r="1" s="9" customFormat="1" ht="15.75" thickBot="1">
      <c r="H1" s="112"/>
    </row>
    <row r="2" spans="1:8" s="4" customFormat="1" ht="24.75" customHeight="1" thickBot="1">
      <c r="A2" s="10"/>
      <c r="B2" s="371" t="s">
        <v>121</v>
      </c>
      <c r="C2" s="372"/>
      <c r="D2" s="372"/>
      <c r="E2" s="372"/>
      <c r="F2" s="372"/>
      <c r="G2" s="372"/>
      <c r="H2" s="373"/>
    </row>
    <row r="3" spans="1:8" s="4" customFormat="1" ht="24.75" customHeight="1">
      <c r="A3" s="10"/>
      <c r="B3" s="278" t="s">
        <v>32</v>
      </c>
      <c r="C3" s="374" t="s">
        <v>95</v>
      </c>
      <c r="D3" s="375"/>
      <c r="E3" s="375"/>
      <c r="F3" s="375"/>
      <c r="G3" s="375"/>
      <c r="H3" s="376"/>
    </row>
    <row r="4" spans="1:8" s="4" customFormat="1" ht="34.5" customHeight="1">
      <c r="A4" s="10"/>
      <c r="B4" s="215" t="s">
        <v>137</v>
      </c>
      <c r="C4" s="14" t="s">
        <v>97</v>
      </c>
      <c r="D4" s="14"/>
      <c r="F4" s="14"/>
      <c r="G4" s="14" t="s">
        <v>98</v>
      </c>
      <c r="H4" s="107" t="s">
        <v>99</v>
      </c>
    </row>
    <row r="5" spans="1:8" s="4" customFormat="1" ht="34.5" customHeight="1">
      <c r="A5" s="10"/>
      <c r="B5" s="216" t="s">
        <v>138</v>
      </c>
      <c r="C5" s="134"/>
      <c r="D5" s="134"/>
      <c r="E5" s="134"/>
      <c r="F5" s="134"/>
      <c r="G5" s="134"/>
      <c r="H5" s="121">
        <f>IF(B6=1,"3,0",0)</f>
        <v>0</v>
      </c>
    </row>
    <row r="6" spans="1:8" s="4" customFormat="1" ht="34.5" customHeight="1" hidden="1">
      <c r="A6" s="10"/>
      <c r="B6" s="15">
        <v>0</v>
      </c>
      <c r="H6" s="106"/>
    </row>
    <row r="7" spans="1:8" s="4" customFormat="1" ht="34.5" customHeight="1">
      <c r="A7" s="10"/>
      <c r="B7" s="2" t="s">
        <v>103</v>
      </c>
      <c r="C7" s="14" t="s">
        <v>97</v>
      </c>
      <c r="D7" s="14"/>
      <c r="F7" s="14"/>
      <c r="G7" s="14" t="s">
        <v>98</v>
      </c>
      <c r="H7" s="108"/>
    </row>
    <row r="8" spans="1:8" s="4" customFormat="1" ht="34.5" customHeight="1">
      <c r="A8" s="10"/>
      <c r="B8" s="175" t="s">
        <v>139</v>
      </c>
      <c r="C8" s="134"/>
      <c r="D8" s="134"/>
      <c r="E8" s="134"/>
      <c r="F8" s="134"/>
      <c r="G8" s="134"/>
      <c r="H8" s="121">
        <f>IF(B10=1,"2,0",0)</f>
        <v>0</v>
      </c>
    </row>
    <row r="9" spans="1:8" s="4" customFormat="1" ht="45">
      <c r="A9" s="10"/>
      <c r="B9" s="205" t="s">
        <v>140</v>
      </c>
      <c r="H9" s="106"/>
    </row>
    <row r="10" spans="1:8" s="4" customFormat="1" ht="34.5" customHeight="1" hidden="1">
      <c r="A10" s="10"/>
      <c r="B10" s="7">
        <v>0</v>
      </c>
      <c r="H10" s="109"/>
    </row>
    <row r="11" spans="1:8" s="4" customFormat="1" ht="34.5" customHeight="1">
      <c r="A11" s="10"/>
      <c r="B11" s="2" t="s">
        <v>105</v>
      </c>
      <c r="C11" s="14" t="s">
        <v>97</v>
      </c>
      <c r="D11" s="14"/>
      <c r="F11" s="14"/>
      <c r="G11" s="14" t="s">
        <v>98</v>
      </c>
      <c r="H11" s="109"/>
    </row>
    <row r="12" spans="1:8" s="4" customFormat="1" ht="34.5" customHeight="1">
      <c r="A12" s="10"/>
      <c r="B12" s="175" t="s">
        <v>141</v>
      </c>
      <c r="C12" s="134"/>
      <c r="D12" s="134"/>
      <c r="E12" s="134"/>
      <c r="F12" s="134"/>
      <c r="G12" s="134"/>
      <c r="H12" s="121">
        <f>IF(B13=1,"2,0",0)</f>
        <v>0</v>
      </c>
    </row>
    <row r="13" spans="1:8" s="4" customFormat="1" ht="34.5" customHeight="1" hidden="1">
      <c r="A13" s="10"/>
      <c r="B13" s="7">
        <v>0</v>
      </c>
      <c r="H13" s="109"/>
    </row>
    <row r="14" spans="1:8" s="4" customFormat="1" ht="34.5" customHeight="1">
      <c r="A14" s="10"/>
      <c r="B14" s="215" t="s">
        <v>142</v>
      </c>
      <c r="C14" s="14" t="s">
        <v>97</v>
      </c>
      <c r="D14" s="14"/>
      <c r="F14" s="14"/>
      <c r="G14" s="14" t="s">
        <v>98</v>
      </c>
      <c r="H14" s="109"/>
    </row>
    <row r="15" spans="1:8" s="4" customFormat="1" ht="34.5" customHeight="1">
      <c r="A15" s="10"/>
      <c r="B15" s="216" t="s">
        <v>143</v>
      </c>
      <c r="C15" s="134"/>
      <c r="D15" s="134"/>
      <c r="E15" s="134"/>
      <c r="F15" s="134"/>
      <c r="G15" s="134"/>
      <c r="H15" s="121">
        <f>IF(B16=1,"3,0",0)</f>
        <v>0</v>
      </c>
    </row>
    <row r="16" spans="1:8" s="4" customFormat="1" ht="34.5" customHeight="1" hidden="1">
      <c r="A16" s="10"/>
      <c r="B16" s="7">
        <v>0</v>
      </c>
      <c r="H16" s="109"/>
    </row>
    <row r="17" spans="1:8" s="4" customFormat="1" ht="34.5" customHeight="1">
      <c r="A17" s="10"/>
      <c r="B17" s="2" t="s">
        <v>110</v>
      </c>
      <c r="C17" s="14" t="s">
        <v>97</v>
      </c>
      <c r="D17" s="14"/>
      <c r="F17" s="14"/>
      <c r="G17" s="14" t="s">
        <v>98</v>
      </c>
      <c r="H17" s="109"/>
    </row>
    <row r="18" spans="1:8" s="4" customFormat="1" ht="34.5" customHeight="1">
      <c r="A18" s="10"/>
      <c r="B18" s="218" t="s">
        <v>144</v>
      </c>
      <c r="C18" s="134"/>
      <c r="D18" s="134"/>
      <c r="E18" s="134"/>
      <c r="F18" s="134"/>
      <c r="G18" s="134"/>
      <c r="H18" s="121">
        <f>IF(B19=1,"2,5",0)</f>
        <v>0</v>
      </c>
    </row>
    <row r="19" spans="1:8" s="4" customFormat="1" ht="34.5" customHeight="1" hidden="1">
      <c r="A19" s="10"/>
      <c r="B19" s="7">
        <v>0</v>
      </c>
      <c r="H19" s="109"/>
    </row>
    <row r="20" spans="1:8" s="4" customFormat="1" ht="34.5" customHeight="1">
      <c r="A20" s="10"/>
      <c r="B20" s="2" t="s">
        <v>112</v>
      </c>
      <c r="C20" s="14" t="s">
        <v>97</v>
      </c>
      <c r="D20" s="14"/>
      <c r="F20" s="14"/>
      <c r="G20" s="14" t="s">
        <v>98</v>
      </c>
      <c r="H20" s="109"/>
    </row>
    <row r="21" spans="1:8" s="4" customFormat="1" ht="34.5" customHeight="1">
      <c r="A21" s="10"/>
      <c r="B21" s="218" t="s">
        <v>145</v>
      </c>
      <c r="C21" s="134"/>
      <c r="D21" s="134"/>
      <c r="E21" s="134"/>
      <c r="F21" s="134"/>
      <c r="G21" s="134"/>
      <c r="H21" s="121">
        <f>IF(B22=1,"2,0",0)</f>
        <v>0</v>
      </c>
    </row>
    <row r="22" spans="1:8" s="4" customFormat="1" ht="34.5" customHeight="1" hidden="1">
      <c r="A22" s="10"/>
      <c r="B22" s="7">
        <v>0</v>
      </c>
      <c r="H22" s="109"/>
    </row>
    <row r="23" spans="2:8" ht="34.5" customHeight="1">
      <c r="B23" s="215" t="s">
        <v>146</v>
      </c>
      <c r="C23" s="14" t="s">
        <v>97</v>
      </c>
      <c r="D23" s="14"/>
      <c r="E23" s="4"/>
      <c r="F23" s="14"/>
      <c r="G23" s="14" t="s">
        <v>98</v>
      </c>
      <c r="H23" s="110"/>
    </row>
    <row r="24" spans="2:8" ht="45">
      <c r="B24" s="217" t="s">
        <v>147</v>
      </c>
      <c r="C24" s="134"/>
      <c r="D24" s="134"/>
      <c r="E24" s="134"/>
      <c r="F24" s="134"/>
      <c r="G24" s="134"/>
      <c r="H24" s="121">
        <f>IF(B26=1,"3,0",0)</f>
        <v>0</v>
      </c>
    </row>
    <row r="25" spans="2:8" ht="30">
      <c r="B25" s="204" t="s">
        <v>148</v>
      </c>
      <c r="C25" s="4"/>
      <c r="D25" s="4"/>
      <c r="F25" s="4"/>
      <c r="G25" s="4"/>
      <c r="H25" s="121"/>
    </row>
    <row r="26" spans="2:8" ht="34.5" customHeight="1" hidden="1">
      <c r="B26" s="8">
        <v>0</v>
      </c>
      <c r="C26" s="4"/>
      <c r="D26" s="4"/>
      <c r="F26" s="4"/>
      <c r="G26" s="4"/>
      <c r="H26" s="109"/>
    </row>
    <row r="27" spans="2:8" ht="34.5" customHeight="1">
      <c r="B27" s="2" t="s">
        <v>134</v>
      </c>
      <c r="C27" s="14" t="s">
        <v>97</v>
      </c>
      <c r="D27" s="14"/>
      <c r="E27" s="4"/>
      <c r="F27" s="14"/>
      <c r="G27" s="14" t="s">
        <v>98</v>
      </c>
      <c r="H27" s="110"/>
    </row>
    <row r="28" spans="2:8" ht="34.5" customHeight="1">
      <c r="B28" s="175" t="s">
        <v>149</v>
      </c>
      <c r="C28" s="134"/>
      <c r="D28" s="134"/>
      <c r="E28" s="134"/>
      <c r="F28" s="134"/>
      <c r="G28" s="134"/>
      <c r="H28" s="121">
        <f>IF(B30=1,"1,0",0)</f>
        <v>0</v>
      </c>
    </row>
    <row r="29" spans="2:8" ht="34.5" customHeight="1">
      <c r="B29" s="205" t="s">
        <v>150</v>
      </c>
      <c r="C29" s="4"/>
      <c r="D29" s="4"/>
      <c r="F29" s="4"/>
      <c r="G29" s="4"/>
      <c r="H29" s="121"/>
    </row>
    <row r="30" spans="2:8" ht="15" customHeight="1" hidden="1">
      <c r="B30" s="8">
        <v>0</v>
      </c>
      <c r="C30" s="4"/>
      <c r="D30" s="4"/>
      <c r="F30" s="4"/>
      <c r="G30" s="4"/>
      <c r="H30" s="109"/>
    </row>
    <row r="31" spans="2:8" ht="34.5" customHeight="1">
      <c r="B31" s="2" t="s">
        <v>151</v>
      </c>
      <c r="C31" s="14" t="s">
        <v>97</v>
      </c>
      <c r="D31" s="14"/>
      <c r="E31" s="4"/>
      <c r="F31" s="14"/>
      <c r="G31" s="14" t="s">
        <v>98</v>
      </c>
      <c r="H31" s="110"/>
    </row>
    <row r="32" spans="2:8" ht="45">
      <c r="B32" s="175" t="s">
        <v>152</v>
      </c>
      <c r="C32" s="134"/>
      <c r="D32" s="134"/>
      <c r="E32" s="134"/>
      <c r="F32" s="134"/>
      <c r="G32" s="134"/>
      <c r="H32" s="121">
        <f>IF(B34=1,"2,0",0)</f>
        <v>0</v>
      </c>
    </row>
    <row r="33" spans="2:8" ht="55.5" customHeight="1">
      <c r="B33" s="288" t="s">
        <v>153</v>
      </c>
      <c r="C33" s="4"/>
      <c r="D33" s="4"/>
      <c r="F33" s="4"/>
      <c r="G33" s="4"/>
      <c r="H33" s="121"/>
    </row>
    <row r="34" spans="2:8" ht="15" customHeight="1" hidden="1">
      <c r="B34" s="8">
        <v>0</v>
      </c>
      <c r="C34" s="4"/>
      <c r="D34" s="4"/>
      <c r="F34" s="4"/>
      <c r="G34" s="4"/>
      <c r="H34" s="109"/>
    </row>
    <row r="35" spans="2:8" ht="34.5" customHeight="1">
      <c r="B35" s="2" t="s">
        <v>154</v>
      </c>
      <c r="C35" s="14" t="s">
        <v>97</v>
      </c>
      <c r="D35" s="14"/>
      <c r="E35" s="4"/>
      <c r="F35" s="14"/>
      <c r="G35" s="14" t="s">
        <v>98</v>
      </c>
      <c r="H35" s="110"/>
    </row>
    <row r="36" spans="2:8" ht="34.5" customHeight="1">
      <c r="B36" s="22" t="s">
        <v>155</v>
      </c>
      <c r="C36" s="134"/>
      <c r="D36" s="134"/>
      <c r="E36" s="134"/>
      <c r="F36" s="134"/>
      <c r="G36" s="134"/>
      <c r="H36" s="121">
        <f>IF(B37=1,"1,5",0)</f>
        <v>0</v>
      </c>
    </row>
    <row r="37" spans="2:8" ht="15" customHeight="1" hidden="1">
      <c r="B37" s="8">
        <v>0</v>
      </c>
      <c r="C37" s="4"/>
      <c r="D37" s="4"/>
      <c r="F37" s="4"/>
      <c r="G37" s="4"/>
      <c r="H37" s="122"/>
    </row>
    <row r="38" spans="2:8" ht="27" customHeight="1">
      <c r="B38" s="8"/>
      <c r="C38" s="4"/>
      <c r="D38" s="4"/>
      <c r="F38" s="4"/>
      <c r="G38" s="4"/>
      <c r="H38" s="122"/>
    </row>
    <row r="39" spans="2:8" ht="15" customHeight="1">
      <c r="B39" s="24" t="s">
        <v>117</v>
      </c>
      <c r="C39" s="4"/>
      <c r="D39" s="4"/>
      <c r="E39" s="4"/>
      <c r="F39" s="4"/>
      <c r="G39" s="4"/>
      <c r="H39" s="104"/>
    </row>
    <row r="40" spans="2:8" ht="34.5" customHeight="1">
      <c r="B40" s="387"/>
      <c r="C40" s="387"/>
      <c r="D40" s="387"/>
      <c r="E40" s="387"/>
      <c r="F40" s="387"/>
      <c r="G40" s="387"/>
      <c r="H40" s="387"/>
    </row>
    <row r="41" spans="2:8" ht="34.5" customHeight="1">
      <c r="B41" s="387"/>
      <c r="C41" s="387"/>
      <c r="D41" s="387"/>
      <c r="E41" s="387"/>
      <c r="F41" s="387"/>
      <c r="G41" s="387"/>
      <c r="H41" s="387"/>
    </row>
    <row r="42" spans="2:8" ht="34.5" customHeight="1">
      <c r="B42" s="387"/>
      <c r="C42" s="387"/>
      <c r="D42" s="387"/>
      <c r="E42" s="387"/>
      <c r="F42" s="387"/>
      <c r="G42" s="387"/>
      <c r="H42" s="387"/>
    </row>
    <row r="43" spans="2:8" ht="34.5" customHeight="1">
      <c r="B43" s="387">
        <v>3</v>
      </c>
      <c r="C43" s="387"/>
      <c r="D43" s="387"/>
      <c r="E43" s="387"/>
      <c r="F43" s="387"/>
      <c r="G43" s="387"/>
      <c r="H43" s="387"/>
    </row>
    <row r="44" spans="2:8" ht="34.5" customHeight="1">
      <c r="B44" s="281" t="s">
        <v>118</v>
      </c>
      <c r="C44" s="282" t="str">
        <f>B3</f>
        <v>PRODUCTION</v>
      </c>
      <c r="D44" s="283"/>
      <c r="E44" s="283"/>
      <c r="F44" s="283"/>
      <c r="G44" s="282" t="s">
        <v>156</v>
      </c>
      <c r="H44" s="113">
        <f>SUM(H5+H8+H12+H15+H18+H21+H24+H28+H32+H36)</f>
        <v>0</v>
      </c>
    </row>
    <row r="45" spans="2:8" ht="34.5" customHeight="1">
      <c r="B45"/>
      <c r="C45"/>
      <c r="D45"/>
      <c r="E45"/>
      <c r="F45" s="284" t="s">
        <v>157</v>
      </c>
      <c r="G45" s="285"/>
      <c r="H45" s="25">
        <v>22</v>
      </c>
    </row>
    <row r="46" ht="15" hidden="1">
      <c r="H46" s="114">
        <f>H45*70%</f>
        <v>15.399999999999999</v>
      </c>
    </row>
    <row r="48" ht="15" customHeight="1"/>
    <row r="93" ht="15" customHeight="1"/>
  </sheetData>
  <sheetProtection password="B189" sheet="1" objects="1" scenarios="1"/>
  <mergeCells count="3">
    <mergeCell ref="C3:H3"/>
    <mergeCell ref="B2:H2"/>
    <mergeCell ref="B40:H43"/>
  </mergeCells>
  <conditionalFormatting sqref="H44">
    <cfRule type="cellIs" priority="29" dxfId="67" operator="lessThan">
      <formula>15.4</formula>
    </cfRule>
    <cfRule type="cellIs" priority="30" dxfId="1" operator="equal">
      <formula>15.4</formula>
    </cfRule>
    <cfRule type="cellIs" priority="31" dxfId="66" operator="greaterThan">
      <formula>15.4</formula>
    </cfRule>
    <cfRule type="cellIs" priority="88" dxfId="66" operator="greaterThanOrEqual">
      <formula>4.9</formula>
    </cfRule>
    <cfRule type="cellIs" priority="89" dxfId="67" operator="lessThan">
      <formula>4.9</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6.xml><?xml version="1.0" encoding="utf-8"?>
<worksheet xmlns="http://schemas.openxmlformats.org/spreadsheetml/2006/main" xmlns:r="http://schemas.openxmlformats.org/officeDocument/2006/relationships">
  <sheetPr codeName="Planilha4">
    <tabColor theme="4" tint="-0.4999699890613556"/>
  </sheetPr>
  <dimension ref="A1:H52"/>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114" customWidth="1"/>
    <col min="9" max="16384" width="9.140625" style="5" hidden="1" customWidth="1"/>
  </cols>
  <sheetData>
    <row r="1" s="9" customFormat="1" ht="15">
      <c r="H1" s="112"/>
    </row>
    <row r="2" spans="1:8" s="4" customFormat="1" ht="24.75" customHeight="1">
      <c r="A2" s="10"/>
      <c r="B2" s="383" t="s">
        <v>121</v>
      </c>
      <c r="C2" s="384"/>
      <c r="D2" s="384"/>
      <c r="E2" s="384"/>
      <c r="F2" s="384"/>
      <c r="G2" s="384"/>
      <c r="H2" s="385"/>
    </row>
    <row r="3" spans="1:8" s="4" customFormat="1" ht="24.75" customHeight="1">
      <c r="A3" s="10"/>
      <c r="B3" s="278" t="s">
        <v>34</v>
      </c>
      <c r="C3" s="374" t="s">
        <v>95</v>
      </c>
      <c r="D3" s="375"/>
      <c r="E3" s="375"/>
      <c r="F3" s="375"/>
      <c r="G3" s="375"/>
      <c r="H3" s="376"/>
    </row>
    <row r="4" spans="1:8" s="4" customFormat="1" ht="34.5" customHeight="1">
      <c r="A4" s="10"/>
      <c r="B4" s="215" t="s">
        <v>158</v>
      </c>
      <c r="C4" s="14" t="s">
        <v>97</v>
      </c>
      <c r="D4" s="14"/>
      <c r="F4" s="14"/>
      <c r="G4" s="14" t="s">
        <v>98</v>
      </c>
      <c r="H4" s="107" t="s">
        <v>99</v>
      </c>
    </row>
    <row r="5" spans="1:8" s="4" customFormat="1" ht="45">
      <c r="A5" s="10"/>
      <c r="B5" s="219" t="s">
        <v>159</v>
      </c>
      <c r="C5" s="134"/>
      <c r="D5" s="134"/>
      <c r="E5" s="134"/>
      <c r="F5" s="134"/>
      <c r="G5" s="134"/>
      <c r="H5" s="106">
        <f>IF(B7=1,"2,0",0)</f>
        <v>0</v>
      </c>
    </row>
    <row r="6" spans="1:8" s="4" customFormat="1" ht="45">
      <c r="A6" s="10"/>
      <c r="B6" s="205" t="s">
        <v>160</v>
      </c>
      <c r="H6" s="106"/>
    </row>
    <row r="7" spans="1:8" s="4" customFormat="1" ht="34.5" customHeight="1" hidden="1">
      <c r="A7" s="10"/>
      <c r="B7" s="15">
        <v>0</v>
      </c>
      <c r="H7" s="106"/>
    </row>
    <row r="8" spans="1:8" s="4" customFormat="1" ht="34.5" customHeight="1">
      <c r="A8" s="10"/>
      <c r="B8" s="215" t="s">
        <v>161</v>
      </c>
      <c r="C8" s="14" t="s">
        <v>97</v>
      </c>
      <c r="D8" s="14"/>
      <c r="F8" s="14"/>
      <c r="G8" s="14" t="s">
        <v>98</v>
      </c>
      <c r="H8" s="108"/>
    </row>
    <row r="9" spans="1:8" s="4" customFormat="1" ht="34.5" customHeight="1">
      <c r="A9" s="10"/>
      <c r="B9" s="219" t="s">
        <v>162</v>
      </c>
      <c r="C9" s="134"/>
      <c r="D9" s="134"/>
      <c r="E9" s="134"/>
      <c r="F9" s="134"/>
      <c r="G9" s="134"/>
      <c r="H9" s="106">
        <f>IF(B11=1,"3,0",0)</f>
        <v>0</v>
      </c>
    </row>
    <row r="10" spans="1:8" s="4" customFormat="1" ht="45">
      <c r="A10" s="10"/>
      <c r="B10" s="203" t="s">
        <v>163</v>
      </c>
      <c r="H10" s="106"/>
    </row>
    <row r="11" spans="1:8" s="4" customFormat="1" ht="34.5" customHeight="1" hidden="1">
      <c r="A11" s="10"/>
      <c r="B11" s="7">
        <v>0</v>
      </c>
      <c r="H11" s="109"/>
    </row>
    <row r="12" spans="1:8" s="4" customFormat="1" ht="34.5" customHeight="1">
      <c r="A12" s="10"/>
      <c r="B12" s="215" t="s">
        <v>164</v>
      </c>
      <c r="C12" s="14" t="s">
        <v>97</v>
      </c>
      <c r="D12" s="14"/>
      <c r="F12" s="14"/>
      <c r="G12" s="14" t="s">
        <v>98</v>
      </c>
      <c r="H12" s="109"/>
    </row>
    <row r="13" spans="1:8" s="4" customFormat="1" ht="34.5" customHeight="1">
      <c r="A13" s="10"/>
      <c r="B13" s="220" t="s">
        <v>165</v>
      </c>
      <c r="C13" s="134"/>
      <c r="D13" s="134"/>
      <c r="E13" s="134"/>
      <c r="F13" s="134"/>
      <c r="G13" s="134"/>
      <c r="H13" s="106">
        <f>IF(B15=1,"3,0",0)</f>
        <v>0</v>
      </c>
    </row>
    <row r="14" spans="1:8" s="4" customFormat="1" ht="45">
      <c r="A14" s="10"/>
      <c r="B14" s="203" t="s">
        <v>166</v>
      </c>
      <c r="H14" s="106"/>
    </row>
    <row r="15" spans="1:8" s="4" customFormat="1" ht="34.5" customHeight="1" hidden="1">
      <c r="A15" s="10"/>
      <c r="B15" s="7">
        <v>0</v>
      </c>
      <c r="H15" s="109"/>
    </row>
    <row r="16" spans="1:8" s="4" customFormat="1" ht="34.5" customHeight="1">
      <c r="A16" s="10"/>
      <c r="B16" s="215" t="s">
        <v>167</v>
      </c>
      <c r="C16" s="14" t="s">
        <v>97</v>
      </c>
      <c r="D16" s="14"/>
      <c r="F16" s="14"/>
      <c r="G16" s="14" t="s">
        <v>98</v>
      </c>
      <c r="H16" s="109"/>
    </row>
    <row r="17" spans="1:8" s="4" customFormat="1" ht="45">
      <c r="A17" s="10"/>
      <c r="B17" s="220" t="s">
        <v>168</v>
      </c>
      <c r="C17" s="134"/>
      <c r="D17" s="134"/>
      <c r="E17" s="134"/>
      <c r="F17" s="134"/>
      <c r="G17" s="134"/>
      <c r="H17" s="106">
        <f>IF(B18=1,"3,0",0)</f>
        <v>0</v>
      </c>
    </row>
    <row r="18" spans="1:8" s="4" customFormat="1" ht="34.5" customHeight="1" hidden="1">
      <c r="A18" s="10"/>
      <c r="B18" s="7">
        <v>0</v>
      </c>
      <c r="H18" s="109"/>
    </row>
    <row r="19" spans="1:8" s="4" customFormat="1" ht="34.5" customHeight="1">
      <c r="A19" s="10"/>
      <c r="B19" s="215" t="s">
        <v>169</v>
      </c>
      <c r="C19" s="14" t="s">
        <v>97</v>
      </c>
      <c r="D19" s="14"/>
      <c r="F19" s="14"/>
      <c r="G19" s="14" t="s">
        <v>98</v>
      </c>
      <c r="H19" s="109"/>
    </row>
    <row r="20" spans="1:8" s="4" customFormat="1" ht="34.5" customHeight="1">
      <c r="A20" s="10"/>
      <c r="B20" s="214" t="s">
        <v>170</v>
      </c>
      <c r="C20" s="134"/>
      <c r="D20" s="134"/>
      <c r="E20" s="134"/>
      <c r="F20" s="134"/>
      <c r="G20" s="134"/>
      <c r="H20" s="106">
        <f>IF(B21=3,"3,0",0)</f>
        <v>0</v>
      </c>
    </row>
    <row r="21" spans="1:8" s="4" customFormat="1" ht="25.5" customHeight="1" hidden="1">
      <c r="A21" s="10"/>
      <c r="B21" s="7">
        <v>0</v>
      </c>
      <c r="H21" s="109"/>
    </row>
    <row r="22" spans="2:8" ht="34.5" customHeight="1">
      <c r="B22" s="221" t="s">
        <v>112</v>
      </c>
      <c r="C22" s="14" t="s">
        <v>97</v>
      </c>
      <c r="D22" s="14"/>
      <c r="E22" s="4"/>
      <c r="F22" s="14"/>
      <c r="G22" s="14" t="s">
        <v>98</v>
      </c>
      <c r="H22" s="109"/>
    </row>
    <row r="23" spans="2:8" ht="34.5" customHeight="1">
      <c r="B23" s="175" t="s">
        <v>171</v>
      </c>
      <c r="C23" s="134"/>
      <c r="D23" s="134"/>
      <c r="E23" s="134"/>
      <c r="F23" s="134"/>
      <c r="G23" s="134"/>
      <c r="H23" s="106">
        <f>IF(B24=2,"2,0",0)</f>
        <v>0</v>
      </c>
    </row>
    <row r="24" spans="2:8" ht="25.5" customHeight="1" hidden="1">
      <c r="B24" s="8">
        <v>0</v>
      </c>
      <c r="C24" s="4"/>
      <c r="D24" s="4"/>
      <c r="E24" s="4"/>
      <c r="F24" s="4"/>
      <c r="G24" s="4"/>
      <c r="H24" s="109"/>
    </row>
    <row r="25" spans="2:8" ht="34.5" customHeight="1">
      <c r="B25" s="8"/>
      <c r="C25" s="4"/>
      <c r="D25" s="4"/>
      <c r="E25" s="4"/>
      <c r="F25" s="4"/>
      <c r="G25" s="4"/>
      <c r="H25" s="109"/>
    </row>
    <row r="26" spans="2:8" ht="15" customHeight="1">
      <c r="B26" s="24" t="s">
        <v>117</v>
      </c>
      <c r="C26" s="4"/>
      <c r="D26" s="4"/>
      <c r="E26" s="4"/>
      <c r="F26" s="4"/>
      <c r="G26" s="4"/>
      <c r="H26" s="104"/>
    </row>
    <row r="27" spans="2:8" ht="34.5" customHeight="1">
      <c r="B27" s="387"/>
      <c r="C27" s="387"/>
      <c r="D27" s="387"/>
      <c r="E27" s="387"/>
      <c r="F27" s="387"/>
      <c r="G27" s="387"/>
      <c r="H27" s="387"/>
    </row>
    <row r="28" spans="2:8" ht="34.5" customHeight="1">
      <c r="B28" s="387"/>
      <c r="C28" s="387"/>
      <c r="D28" s="387"/>
      <c r="E28" s="387"/>
      <c r="F28" s="387"/>
      <c r="G28" s="387"/>
      <c r="H28" s="387"/>
    </row>
    <row r="29" spans="2:8" ht="34.5" customHeight="1">
      <c r="B29" s="387"/>
      <c r="C29" s="387"/>
      <c r="D29" s="387"/>
      <c r="E29" s="387"/>
      <c r="F29" s="387"/>
      <c r="G29" s="387"/>
      <c r="H29" s="387"/>
    </row>
    <row r="30" spans="2:8" ht="34.5" customHeight="1">
      <c r="B30" s="387"/>
      <c r="C30" s="387"/>
      <c r="D30" s="387"/>
      <c r="E30" s="387"/>
      <c r="F30" s="387"/>
      <c r="G30" s="387"/>
      <c r="H30" s="387"/>
    </row>
    <row r="31" spans="2:8" ht="34.5" customHeight="1">
      <c r="B31" s="281" t="s">
        <v>118</v>
      </c>
      <c r="C31" s="282" t="str">
        <f>B3</f>
        <v>TESTS</v>
      </c>
      <c r="D31" s="283"/>
      <c r="E31" s="283"/>
      <c r="F31" s="283"/>
      <c r="G31" s="286" t="s">
        <v>119</v>
      </c>
      <c r="H31" s="117">
        <f>SUM(H5+H9+H13+H17+H20+H23)</f>
        <v>0</v>
      </c>
    </row>
    <row r="32" spans="2:8" ht="34.5" customHeight="1">
      <c r="B32"/>
      <c r="C32"/>
      <c r="D32"/>
      <c r="E32"/>
      <c r="F32" s="284" t="s">
        <v>120</v>
      </c>
      <c r="G32" s="285"/>
      <c r="H32" s="25">
        <v>16</v>
      </c>
    </row>
    <row r="33" ht="15" hidden="1">
      <c r="H33" s="114">
        <f>H32*70%</f>
        <v>11.2</v>
      </c>
    </row>
    <row r="35" ht="24.75" customHeight="1" hidden="1">
      <c r="H35" s="5"/>
    </row>
    <row r="36" ht="34.5" customHeight="1" hidden="1">
      <c r="H36" s="5"/>
    </row>
    <row r="37" ht="34.5" customHeight="1" hidden="1">
      <c r="H37" s="5"/>
    </row>
    <row r="38" ht="34.5" customHeight="1" hidden="1">
      <c r="H38" s="5"/>
    </row>
    <row r="39" ht="34.5" customHeight="1" hidden="1">
      <c r="H39" s="5"/>
    </row>
    <row r="40" ht="34.5" customHeight="1" hidden="1">
      <c r="H40" s="5"/>
    </row>
    <row r="41" ht="34.5" customHeight="1" hidden="1">
      <c r="H41" s="5"/>
    </row>
    <row r="42" ht="34.5" customHeight="1" hidden="1">
      <c r="H42" s="5"/>
    </row>
    <row r="43" ht="34.5" customHeight="1" hidden="1">
      <c r="H43" s="5"/>
    </row>
    <row r="44" ht="34.5" customHeight="1" hidden="1">
      <c r="H44" s="5"/>
    </row>
    <row r="45" ht="34.5" customHeight="1" hidden="1">
      <c r="H45" s="5"/>
    </row>
    <row r="46" ht="34.5" customHeight="1" hidden="1">
      <c r="H46" s="5"/>
    </row>
    <row r="47" ht="34.5" customHeight="1" hidden="1">
      <c r="H47" s="5"/>
    </row>
    <row r="48" ht="34.5" customHeight="1" hidden="1">
      <c r="H48" s="5"/>
    </row>
    <row r="49" ht="34.5" customHeight="1" hidden="1">
      <c r="H49" s="5"/>
    </row>
    <row r="50" ht="34.5" customHeight="1" hidden="1">
      <c r="H50" s="5"/>
    </row>
    <row r="51" ht="34.5" customHeight="1" hidden="1">
      <c r="H51" s="5"/>
    </row>
    <row r="52" ht="34.5" customHeight="1" hidden="1">
      <c r="H52" s="5"/>
    </row>
    <row r="53" ht="34.5" customHeight="1" hidden="1"/>
    <row r="54" ht="34.5" customHeight="1" hidden="1"/>
    <row r="55" ht="34.5" customHeight="1" hidden="1"/>
    <row r="56" ht="34.5" customHeight="1" hidden="1"/>
    <row r="57" ht="34.5" customHeight="1" hidden="1"/>
  </sheetData>
  <sheetProtection password="B189" sheet="1" objects="1" scenarios="1"/>
  <mergeCells count="3">
    <mergeCell ref="C3:H3"/>
    <mergeCell ref="B2:H2"/>
    <mergeCell ref="B27:H30"/>
  </mergeCells>
  <conditionalFormatting sqref="H31">
    <cfRule type="cellIs" priority="33" dxfId="66" operator="greaterThanOrEqual">
      <formula>4.9</formula>
    </cfRule>
    <cfRule type="cellIs" priority="34" dxfId="67" operator="lessThan">
      <formula>4.9</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7.xml><?xml version="1.0" encoding="utf-8"?>
<worksheet xmlns="http://schemas.openxmlformats.org/spreadsheetml/2006/main" xmlns:r="http://schemas.openxmlformats.org/officeDocument/2006/relationships">
  <sheetPr codeName="Planilha9">
    <tabColor theme="4" tint="-0.4999699890613556"/>
  </sheetPr>
  <dimension ref="A1:H48"/>
  <sheetViews>
    <sheetView showGridLines="0" zoomScalePageLayoutView="0" workbookViewId="0" topLeftCell="A1">
      <selection activeCell="B1" sqref="B1"/>
    </sheetView>
  </sheetViews>
  <sheetFormatPr defaultColWidth="0" defaultRowHeight="34.5" customHeight="1" zeroHeight="1"/>
  <cols>
    <col min="1" max="1" width="2.7109375" style="9" customWidth="1"/>
    <col min="2" max="2" width="100.7109375" style="5" customWidth="1"/>
    <col min="3" max="7" width="14.7109375" style="5" customWidth="1"/>
    <col min="8" max="8" width="9.00390625" style="120" customWidth="1"/>
    <col min="9" max="16384" width="9.140625" style="5" hidden="1" customWidth="1"/>
  </cols>
  <sheetData>
    <row r="1" s="9" customFormat="1" ht="15">
      <c r="H1" s="118"/>
    </row>
    <row r="2" spans="1:8" s="4" customFormat="1" ht="24.75" customHeight="1">
      <c r="A2" s="10"/>
      <c r="B2" s="383" t="s">
        <v>121</v>
      </c>
      <c r="C2" s="384"/>
      <c r="D2" s="384"/>
      <c r="E2" s="384"/>
      <c r="F2" s="384"/>
      <c r="G2" s="384"/>
      <c r="H2" s="385"/>
    </row>
    <row r="3" spans="1:8" s="4" customFormat="1" ht="24.75" customHeight="1">
      <c r="A3" s="10"/>
      <c r="B3" s="278" t="s">
        <v>36</v>
      </c>
      <c r="C3" s="374" t="s">
        <v>95</v>
      </c>
      <c r="D3" s="375"/>
      <c r="E3" s="375"/>
      <c r="F3" s="375"/>
      <c r="G3" s="375"/>
      <c r="H3" s="376"/>
    </row>
    <row r="4" spans="1:8" s="4" customFormat="1" ht="34.5" customHeight="1">
      <c r="A4" s="10"/>
      <c r="B4" s="215" t="s">
        <v>158</v>
      </c>
      <c r="C4" s="14" t="s">
        <v>97</v>
      </c>
      <c r="D4" s="14"/>
      <c r="F4" s="14"/>
      <c r="G4" s="14" t="s">
        <v>98</v>
      </c>
      <c r="H4" s="107" t="s">
        <v>99</v>
      </c>
    </row>
    <row r="5" spans="1:8" s="4" customFormat="1" ht="45">
      <c r="A5" s="10"/>
      <c r="B5" s="219" t="s">
        <v>172</v>
      </c>
      <c r="C5" s="134"/>
      <c r="D5" s="134"/>
      <c r="E5" s="134"/>
      <c r="F5" s="134"/>
      <c r="G5" s="134"/>
      <c r="H5" s="106">
        <f>IF(B7=1,"2,0",0)</f>
        <v>0</v>
      </c>
    </row>
    <row r="6" spans="1:8" s="4" customFormat="1" ht="29.25">
      <c r="A6" s="10"/>
      <c r="B6" s="203" t="s">
        <v>173</v>
      </c>
      <c r="H6" s="106"/>
    </row>
    <row r="7" spans="1:8" s="4" customFormat="1" ht="34.5" customHeight="1" hidden="1">
      <c r="A7" s="10"/>
      <c r="B7" s="15">
        <v>0</v>
      </c>
      <c r="H7" s="106"/>
    </row>
    <row r="8" spans="1:8" s="4" customFormat="1" ht="34.5" customHeight="1">
      <c r="A8" s="10"/>
      <c r="B8" s="2" t="s">
        <v>103</v>
      </c>
      <c r="C8" s="14" t="s">
        <v>97</v>
      </c>
      <c r="D8" s="14"/>
      <c r="F8" s="14"/>
      <c r="G8" s="14" t="s">
        <v>98</v>
      </c>
      <c r="H8" s="108"/>
    </row>
    <row r="9" spans="1:8" s="4" customFormat="1" ht="34.5" customHeight="1">
      <c r="A9" s="10"/>
      <c r="B9" s="175" t="s">
        <v>174</v>
      </c>
      <c r="C9" s="134"/>
      <c r="D9" s="134"/>
      <c r="E9" s="134"/>
      <c r="F9" s="134"/>
      <c r="G9" s="134"/>
      <c r="H9" s="106">
        <f>IF(B10=1,"1,0",0)</f>
        <v>0</v>
      </c>
    </row>
    <row r="10" spans="1:8" s="4" customFormat="1" ht="34.5" customHeight="1" hidden="1">
      <c r="A10" s="10"/>
      <c r="B10" s="7">
        <v>0</v>
      </c>
      <c r="H10" s="109"/>
    </row>
    <row r="11" spans="1:8" s="4" customFormat="1" ht="34.5" customHeight="1">
      <c r="A11" s="10"/>
      <c r="B11" s="2" t="s">
        <v>105</v>
      </c>
      <c r="C11" s="14" t="s">
        <v>97</v>
      </c>
      <c r="D11" s="14"/>
      <c r="F11" s="14"/>
      <c r="G11" s="14" t="s">
        <v>98</v>
      </c>
      <c r="H11" s="109"/>
    </row>
    <row r="12" spans="1:8" s="4" customFormat="1" ht="34.5" customHeight="1">
      <c r="A12" s="10"/>
      <c r="B12" s="175" t="s">
        <v>175</v>
      </c>
      <c r="C12" s="134"/>
      <c r="D12" s="134"/>
      <c r="E12" s="134"/>
      <c r="F12" s="134"/>
      <c r="G12" s="134"/>
      <c r="H12" s="106">
        <f>IF(B14=1,"1,0",0)</f>
        <v>0</v>
      </c>
    </row>
    <row r="13" spans="1:8" s="4" customFormat="1" ht="34.5" customHeight="1">
      <c r="A13" s="10"/>
      <c r="B13" s="289" t="s">
        <v>176</v>
      </c>
      <c r="H13" s="106"/>
    </row>
    <row r="14" spans="1:8" s="4" customFormat="1" ht="34.5" customHeight="1" hidden="1">
      <c r="A14" s="10"/>
      <c r="B14" s="7">
        <v>0</v>
      </c>
      <c r="H14" s="109"/>
    </row>
    <row r="15" spans="1:8" s="4" customFormat="1" ht="34.5" customHeight="1">
      <c r="A15" s="10"/>
      <c r="B15" s="2" t="s">
        <v>108</v>
      </c>
      <c r="C15" s="14" t="s">
        <v>97</v>
      </c>
      <c r="D15" s="14"/>
      <c r="F15" s="14"/>
      <c r="G15" s="14" t="s">
        <v>98</v>
      </c>
      <c r="H15" s="109"/>
    </row>
    <row r="16" spans="1:8" s="4" customFormat="1" ht="34.5" customHeight="1">
      <c r="A16" s="10"/>
      <c r="B16" s="175" t="s">
        <v>177</v>
      </c>
      <c r="C16" s="134"/>
      <c r="D16" s="134"/>
      <c r="E16" s="134"/>
      <c r="F16" s="134"/>
      <c r="G16" s="134"/>
      <c r="H16" s="106">
        <f>IF(B17=1,"2,0",0)</f>
        <v>0</v>
      </c>
    </row>
    <row r="17" spans="1:8" s="4" customFormat="1" ht="34.5" customHeight="1" hidden="1">
      <c r="A17" s="10"/>
      <c r="B17" s="7">
        <v>0</v>
      </c>
      <c r="H17" s="109"/>
    </row>
    <row r="18" spans="1:8" s="4" customFormat="1" ht="34.5" customHeight="1">
      <c r="A18" s="10"/>
      <c r="B18" s="2" t="s">
        <v>110</v>
      </c>
      <c r="C18" s="14" t="s">
        <v>97</v>
      </c>
      <c r="D18" s="14"/>
      <c r="F18" s="14"/>
      <c r="G18" s="14" t="s">
        <v>98</v>
      </c>
      <c r="H18" s="109"/>
    </row>
    <row r="19" spans="1:8" s="4" customFormat="1" ht="34.5" customHeight="1">
      <c r="A19" s="10"/>
      <c r="B19" s="175" t="s">
        <v>178</v>
      </c>
      <c r="C19" s="134"/>
      <c r="D19" s="134"/>
      <c r="E19" s="134"/>
      <c r="F19" s="134"/>
      <c r="G19" s="134"/>
      <c r="H19" s="106">
        <f>IF(B20=1,"2,0",0)</f>
        <v>0</v>
      </c>
    </row>
    <row r="20" spans="1:8" s="4" customFormat="1" ht="34.5" customHeight="1" hidden="1">
      <c r="A20" s="10"/>
      <c r="B20" s="7">
        <v>0</v>
      </c>
      <c r="H20" s="119"/>
    </row>
    <row r="21" ht="34.5" customHeight="1"/>
    <row r="22" spans="2:8" ht="15" customHeight="1">
      <c r="B22" s="24" t="s">
        <v>117</v>
      </c>
      <c r="C22" s="4"/>
      <c r="D22" s="4"/>
      <c r="E22" s="4"/>
      <c r="F22" s="4"/>
      <c r="G22" s="4"/>
      <c r="H22" s="119"/>
    </row>
    <row r="23" spans="2:8" ht="34.5" customHeight="1">
      <c r="B23" s="387"/>
      <c r="C23" s="387"/>
      <c r="D23" s="387"/>
      <c r="E23" s="387"/>
      <c r="F23" s="387"/>
      <c r="G23" s="387"/>
      <c r="H23" s="387"/>
    </row>
    <row r="24" spans="2:8" ht="34.5" customHeight="1">
      <c r="B24" s="387"/>
      <c r="C24" s="387"/>
      <c r="D24" s="387"/>
      <c r="E24" s="387"/>
      <c r="F24" s="387"/>
      <c r="G24" s="387"/>
      <c r="H24" s="387"/>
    </row>
    <row r="25" spans="2:8" ht="34.5" customHeight="1">
      <c r="B25" s="387"/>
      <c r="C25" s="387"/>
      <c r="D25" s="387"/>
      <c r="E25" s="387"/>
      <c r="F25" s="387"/>
      <c r="G25" s="387"/>
      <c r="H25" s="387"/>
    </row>
    <row r="26" spans="2:8" ht="34.5" customHeight="1">
      <c r="B26" s="387"/>
      <c r="C26" s="387"/>
      <c r="D26" s="387"/>
      <c r="E26" s="387"/>
      <c r="F26" s="387"/>
      <c r="G26" s="387"/>
      <c r="H26" s="387"/>
    </row>
    <row r="27" spans="2:8" ht="34.5" customHeight="1">
      <c r="B27" s="281" t="s">
        <v>118</v>
      </c>
      <c r="C27" s="282" t="s">
        <v>36</v>
      </c>
      <c r="D27" s="283"/>
      <c r="E27" s="283"/>
      <c r="F27" s="283"/>
      <c r="G27" s="286" t="s">
        <v>119</v>
      </c>
      <c r="H27" s="222">
        <f>SUM(H19+H16+H12+H9+H5)</f>
        <v>0</v>
      </c>
    </row>
    <row r="28" spans="2:8" ht="34.5" customHeight="1">
      <c r="B28"/>
      <c r="C28"/>
      <c r="D28"/>
      <c r="E28"/>
      <c r="F28" s="284" t="s">
        <v>120</v>
      </c>
      <c r="G28" s="285"/>
      <c r="H28" s="25">
        <v>8</v>
      </c>
    </row>
    <row r="29" ht="15" hidden="1">
      <c r="H29" s="120">
        <f>H28*70%</f>
        <v>5.6</v>
      </c>
    </row>
    <row r="30" ht="15" hidden="1"/>
    <row r="31" ht="24.75" customHeight="1" hidden="1">
      <c r="H31" s="5"/>
    </row>
    <row r="32" ht="34.5" customHeight="1" hidden="1">
      <c r="H32" s="5"/>
    </row>
    <row r="33" ht="34.5" customHeight="1" hidden="1">
      <c r="H33" s="5"/>
    </row>
    <row r="34" ht="34.5" customHeight="1" hidden="1">
      <c r="H34" s="5"/>
    </row>
    <row r="35" ht="15" customHeight="1" hidden="1">
      <c r="H35" s="5"/>
    </row>
    <row r="36" ht="34.5" customHeight="1" hidden="1">
      <c r="H36" s="5"/>
    </row>
    <row r="37" ht="15" customHeight="1" hidden="1">
      <c r="H37" s="5"/>
    </row>
    <row r="38" ht="34.5" customHeight="1" hidden="1">
      <c r="H38" s="5"/>
    </row>
    <row r="39" ht="15" customHeight="1" hidden="1">
      <c r="H39" s="5"/>
    </row>
    <row r="40" ht="34.5" customHeight="1" hidden="1">
      <c r="H40" s="5"/>
    </row>
    <row r="41" ht="15" customHeight="1" hidden="1">
      <c r="H41" s="5"/>
    </row>
    <row r="42" ht="34.5" customHeight="1" hidden="1">
      <c r="H42" s="5"/>
    </row>
    <row r="43" ht="15" customHeight="1" hidden="1">
      <c r="H43" s="5"/>
    </row>
    <row r="44" ht="34.5" customHeight="1" hidden="1">
      <c r="H44" s="5"/>
    </row>
    <row r="45" ht="15" customHeight="1" hidden="1">
      <c r="H45" s="5"/>
    </row>
    <row r="46" ht="34.5" customHeight="1" hidden="1">
      <c r="H46" s="5"/>
    </row>
    <row r="47" ht="15" customHeight="1" hidden="1">
      <c r="H47" s="5"/>
    </row>
    <row r="48" ht="34.5" customHeight="1" hidden="1">
      <c r="H48" s="5"/>
    </row>
    <row r="50" ht="34.5" customHeight="1"/>
  </sheetData>
  <sheetProtection password="B189" sheet="1" objects="1" scenarios="1"/>
  <mergeCells count="3">
    <mergeCell ref="B2:H2"/>
    <mergeCell ref="C3:H3"/>
    <mergeCell ref="B23:H26"/>
  </mergeCells>
  <conditionalFormatting sqref="H27">
    <cfRule type="cellIs" priority="29" dxfId="68" operator="equal">
      <formula>5.25</formula>
    </cfRule>
    <cfRule type="cellIs" priority="70" dxfId="66" operator="greaterThanOrEqual">
      <formula>4.9</formula>
    </cfRule>
    <cfRule type="cellIs" priority="71" dxfId="67" operator="lessThan">
      <formula>4.9</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8.xml><?xml version="1.0" encoding="utf-8"?>
<worksheet xmlns="http://schemas.openxmlformats.org/spreadsheetml/2006/main" xmlns:r="http://schemas.openxmlformats.org/officeDocument/2006/relationships">
  <sheetPr codeName="Planilha5">
    <tabColor theme="4" tint="-0.4999699890613556"/>
  </sheetPr>
  <dimension ref="A1:H51"/>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
      <c r="H1" s="11"/>
    </row>
    <row r="2" spans="1:8" s="4" customFormat="1" ht="24.75" customHeight="1">
      <c r="A2" s="10"/>
      <c r="B2" s="383" t="s">
        <v>121</v>
      </c>
      <c r="C2" s="384"/>
      <c r="D2" s="384"/>
      <c r="E2" s="384"/>
      <c r="F2" s="384"/>
      <c r="G2" s="384"/>
      <c r="H2" s="385"/>
    </row>
    <row r="3" spans="1:8" s="4" customFormat="1" ht="24.75" customHeight="1">
      <c r="A3" s="10"/>
      <c r="B3" s="290" t="s">
        <v>39</v>
      </c>
      <c r="C3" s="388" t="s">
        <v>95</v>
      </c>
      <c r="D3" s="389"/>
      <c r="E3" s="389"/>
      <c r="F3" s="389"/>
      <c r="G3" s="389"/>
      <c r="H3" s="390"/>
    </row>
    <row r="4" spans="1:8" s="4" customFormat="1" ht="34.5" customHeight="1">
      <c r="A4" s="10"/>
      <c r="B4" s="215" t="s">
        <v>179</v>
      </c>
      <c r="C4" s="14" t="s">
        <v>97</v>
      </c>
      <c r="D4" s="14"/>
      <c r="F4" s="14"/>
      <c r="G4" s="14" t="s">
        <v>98</v>
      </c>
      <c r="H4" s="107" t="s">
        <v>99</v>
      </c>
    </row>
    <row r="5" spans="1:8" s="4" customFormat="1" ht="34.5" customHeight="1">
      <c r="A5" s="10"/>
      <c r="B5" s="216" t="s">
        <v>180</v>
      </c>
      <c r="C5" s="134"/>
      <c r="D5" s="134"/>
      <c r="E5" s="134"/>
      <c r="F5" s="134"/>
      <c r="G5" s="134"/>
      <c r="H5" s="106">
        <f>IF(B6=1,"1,0",0)</f>
        <v>0</v>
      </c>
    </row>
    <row r="6" spans="1:8" s="4" customFormat="1" ht="34.5" customHeight="1" hidden="1">
      <c r="A6" s="10"/>
      <c r="B6" s="15">
        <v>0</v>
      </c>
      <c r="H6" s="106"/>
    </row>
    <row r="7" spans="1:8" s="4" customFormat="1" ht="34.5" customHeight="1">
      <c r="A7" s="10"/>
      <c r="B7" s="2" t="s">
        <v>103</v>
      </c>
      <c r="C7" s="14" t="s">
        <v>97</v>
      </c>
      <c r="D7" s="14"/>
      <c r="F7" s="14"/>
      <c r="G7" s="14" t="s">
        <v>98</v>
      </c>
      <c r="H7" s="108"/>
    </row>
    <row r="8" spans="1:8" s="4" customFormat="1" ht="34.5" customHeight="1">
      <c r="A8" s="10"/>
      <c r="B8" s="175" t="s">
        <v>181</v>
      </c>
      <c r="C8" s="134"/>
      <c r="D8" s="134"/>
      <c r="E8" s="134"/>
      <c r="F8" s="134"/>
      <c r="G8" s="134"/>
      <c r="H8" s="106">
        <f>IF(B9=1,"1,0",0)</f>
        <v>0</v>
      </c>
    </row>
    <row r="9" spans="1:8" s="4" customFormat="1" ht="34.5" customHeight="1" hidden="1">
      <c r="A9" s="10"/>
      <c r="B9" s="7">
        <v>0</v>
      </c>
      <c r="H9" s="109"/>
    </row>
    <row r="10" spans="1:8" s="4" customFormat="1" ht="34.5" customHeight="1">
      <c r="A10" s="10"/>
      <c r="B10" s="2" t="s">
        <v>105</v>
      </c>
      <c r="C10" s="14" t="s">
        <v>97</v>
      </c>
      <c r="D10" s="14"/>
      <c r="F10" s="14"/>
      <c r="G10" s="14" t="s">
        <v>98</v>
      </c>
      <c r="H10" s="109"/>
    </row>
    <row r="11" spans="1:8" s="4" customFormat="1" ht="34.5" customHeight="1">
      <c r="A11" s="10"/>
      <c r="B11" s="175" t="s">
        <v>182</v>
      </c>
      <c r="C11" s="134"/>
      <c r="D11" s="134"/>
      <c r="E11" s="134"/>
      <c r="F11" s="134"/>
      <c r="G11" s="134"/>
      <c r="H11" s="106">
        <f>IF(B12=1,"1,0",0)</f>
        <v>0</v>
      </c>
    </row>
    <row r="12" spans="1:8" s="4" customFormat="1" ht="34.5" customHeight="1" hidden="1">
      <c r="A12" s="10"/>
      <c r="B12" s="7">
        <v>0</v>
      </c>
      <c r="H12" s="224"/>
    </row>
    <row r="13" spans="2:8" ht="34.5" customHeight="1">
      <c r="B13" s="2" t="s">
        <v>108</v>
      </c>
      <c r="C13" s="14" t="s">
        <v>97</v>
      </c>
      <c r="D13" s="14"/>
      <c r="E13" s="4"/>
      <c r="F13" s="14"/>
      <c r="G13" s="14" t="s">
        <v>98</v>
      </c>
      <c r="H13" s="224"/>
    </row>
    <row r="14" spans="2:8" ht="34.5" customHeight="1">
      <c r="B14" s="175" t="s">
        <v>183</v>
      </c>
      <c r="C14" s="134"/>
      <c r="D14" s="134"/>
      <c r="E14" s="134"/>
      <c r="F14" s="134"/>
      <c r="G14" s="134"/>
      <c r="H14" s="106">
        <f>IF(B15=1,"1,0",0)</f>
        <v>0</v>
      </c>
    </row>
    <row r="15" spans="2:8" ht="30.75" customHeight="1" hidden="1">
      <c r="B15" s="8">
        <v>0</v>
      </c>
      <c r="C15" s="4"/>
      <c r="D15" s="4"/>
      <c r="E15" s="4"/>
      <c r="F15" s="4"/>
      <c r="G15" s="4"/>
      <c r="H15" s="224"/>
    </row>
    <row r="16" spans="2:8" ht="34.5" customHeight="1">
      <c r="B16" s="2" t="s">
        <v>110</v>
      </c>
      <c r="C16" s="14" t="s">
        <v>97</v>
      </c>
      <c r="D16" s="14"/>
      <c r="E16" s="4"/>
      <c r="F16" s="14"/>
      <c r="G16" s="14" t="s">
        <v>98</v>
      </c>
      <c r="H16" s="106"/>
    </row>
    <row r="17" spans="2:8" ht="34.5" customHeight="1">
      <c r="B17" s="175" t="s">
        <v>184</v>
      </c>
      <c r="C17" s="134"/>
      <c r="D17" s="134"/>
      <c r="E17" s="134"/>
      <c r="F17" s="134"/>
      <c r="G17" s="134"/>
      <c r="H17" s="106">
        <f>IF(B18=1,"1,0",0)</f>
        <v>0</v>
      </c>
    </row>
    <row r="18" spans="2:8" ht="34.5" customHeight="1" hidden="1">
      <c r="B18" s="225">
        <v>0</v>
      </c>
      <c r="C18" s="4"/>
      <c r="D18" s="4"/>
      <c r="E18" s="4"/>
      <c r="F18" s="4"/>
      <c r="G18" s="4"/>
      <c r="H18" s="223"/>
    </row>
    <row r="19" spans="2:8" ht="35.25" customHeight="1">
      <c r="B19" s="24"/>
      <c r="C19" s="4"/>
      <c r="D19" s="4"/>
      <c r="E19" s="4"/>
      <c r="F19" s="4"/>
      <c r="G19" s="4"/>
      <c r="H19" s="119"/>
    </row>
    <row r="20" spans="2:8" ht="15" customHeight="1">
      <c r="B20" s="24" t="s">
        <v>117</v>
      </c>
      <c r="C20" s="4"/>
      <c r="D20" s="4"/>
      <c r="E20" s="4"/>
      <c r="F20" s="4"/>
      <c r="G20" s="4"/>
      <c r="H20" s="12"/>
    </row>
    <row r="21" spans="2:8" ht="34.5" customHeight="1">
      <c r="B21" s="387"/>
      <c r="C21" s="387"/>
      <c r="D21" s="387"/>
      <c r="E21" s="387"/>
      <c r="F21" s="387"/>
      <c r="G21" s="387"/>
      <c r="H21" s="387"/>
    </row>
    <row r="22" spans="2:8" ht="34.5" customHeight="1">
      <c r="B22" s="387"/>
      <c r="C22" s="387"/>
      <c r="D22" s="387"/>
      <c r="E22" s="387"/>
      <c r="F22" s="387"/>
      <c r="G22" s="387"/>
      <c r="H22" s="387"/>
    </row>
    <row r="23" spans="2:8" ht="34.5" customHeight="1">
      <c r="B23" s="387"/>
      <c r="C23" s="387"/>
      <c r="D23" s="387"/>
      <c r="E23" s="387"/>
      <c r="F23" s="387"/>
      <c r="G23" s="387"/>
      <c r="H23" s="387"/>
    </row>
    <row r="24" spans="2:8" ht="34.5" customHeight="1">
      <c r="B24" s="387"/>
      <c r="C24" s="387"/>
      <c r="D24" s="387"/>
      <c r="E24" s="387"/>
      <c r="F24" s="387"/>
      <c r="G24" s="387"/>
      <c r="H24" s="387"/>
    </row>
    <row r="25" spans="2:8" ht="34.5" customHeight="1">
      <c r="B25" s="281" t="s">
        <v>118</v>
      </c>
      <c r="C25" s="282" t="str">
        <f>B3</f>
        <v>SHIPMENT AND 
MANUFACTURING LAYOUT</v>
      </c>
      <c r="D25" s="283"/>
      <c r="E25" s="283"/>
      <c r="F25" s="283"/>
      <c r="G25" s="286" t="s">
        <v>119</v>
      </c>
      <c r="H25" s="26">
        <f>SUM(H5+H8+H11+H14+H17)</f>
        <v>0</v>
      </c>
    </row>
    <row r="26" spans="2:8" ht="34.5" customHeight="1">
      <c r="B26"/>
      <c r="C26"/>
      <c r="D26"/>
      <c r="E26"/>
      <c r="F26" s="284" t="s">
        <v>120</v>
      </c>
      <c r="G26" s="285"/>
      <c r="H26" s="25">
        <v>5</v>
      </c>
    </row>
    <row r="27" ht="21" customHeight="1" hidden="1">
      <c r="H27" s="6">
        <f>H26*70%</f>
        <v>3.5</v>
      </c>
    </row>
    <row r="28" ht="27" customHeight="1"/>
    <row r="29" ht="24.75" customHeight="1" hidden="1">
      <c r="H29" s="5"/>
    </row>
    <row r="30" ht="34.5" customHeight="1" hidden="1">
      <c r="H30" s="5"/>
    </row>
    <row r="31" ht="34.5" customHeight="1" hidden="1">
      <c r="H31" s="5"/>
    </row>
    <row r="32" ht="34.5" customHeight="1" hidden="1">
      <c r="H32" s="5"/>
    </row>
    <row r="33" ht="15" customHeight="1" hidden="1">
      <c r="H33" s="5"/>
    </row>
    <row r="34" ht="34.5" customHeight="1" hidden="1">
      <c r="H34" s="5"/>
    </row>
    <row r="35" ht="15" customHeight="1" hidden="1">
      <c r="H35" s="5"/>
    </row>
    <row r="36" ht="34.5" customHeight="1" hidden="1">
      <c r="H36" s="5"/>
    </row>
    <row r="37" ht="15" customHeight="1" hidden="1">
      <c r="H37" s="5"/>
    </row>
    <row r="38" ht="34.5" customHeight="1" hidden="1">
      <c r="H38" s="5"/>
    </row>
    <row r="39" ht="15" customHeight="1" hidden="1">
      <c r="H39" s="5"/>
    </row>
    <row r="40" ht="34.5" customHeight="1" hidden="1">
      <c r="H40" s="5"/>
    </row>
    <row r="41" ht="15" customHeight="1" hidden="1">
      <c r="H41" s="5"/>
    </row>
    <row r="42" ht="34.5" customHeight="1" hidden="1">
      <c r="H42" s="5"/>
    </row>
    <row r="43" ht="15" customHeight="1" hidden="1">
      <c r="H43" s="5"/>
    </row>
    <row r="44" ht="34.5" customHeight="1" hidden="1">
      <c r="H44" s="5"/>
    </row>
    <row r="45" ht="15" customHeight="1" hidden="1">
      <c r="H45" s="5"/>
    </row>
    <row r="46" ht="34.5" customHeight="1" hidden="1">
      <c r="H46" s="5"/>
    </row>
    <row r="47" ht="34.5" customHeight="1" hidden="1"/>
    <row r="48" ht="34.5" customHeight="1" hidden="1"/>
    <row r="49" ht="34.5" customHeight="1" hidden="1"/>
    <row r="50" ht="34.5" customHeight="1" hidden="1"/>
    <row r="51" ht="34.5" customHeight="1" hidden="1">
      <c r="B51" s="5">
        <v>1</v>
      </c>
    </row>
    <row r="52" ht="34.5" customHeight="1" hidden="1"/>
    <row r="53" ht="34.5" customHeight="1" hidden="1"/>
    <row r="54" ht="34.5" customHeight="1" hidden="1"/>
    <row r="55" ht="34.5" customHeight="1" hidden="1"/>
    <row r="56" ht="34.5" customHeight="1" hidden="1"/>
    <row r="57" ht="34.5" customHeight="1" hidden="1"/>
    <row r="58" ht="34.5" customHeight="1" hidden="1"/>
    <row r="59" ht="34.5" customHeight="1" hidden="1"/>
    <row r="60" ht="34.5" customHeight="1" hidden="1"/>
    <row r="61" ht="34.5" customHeight="1" hidden="1"/>
    <row r="62" ht="34.5" customHeight="1" hidden="1"/>
    <row r="63" ht="34.5" customHeight="1" hidden="1"/>
    <row r="64" ht="34.5" customHeight="1" hidden="1"/>
    <row r="65" ht="34.5" customHeight="1" hidden="1"/>
    <row r="66" ht="34.5" customHeight="1" hidden="1"/>
    <row r="67" ht="34.5" customHeight="1" hidden="1"/>
    <row r="68" ht="34.5" customHeight="1" hidden="1"/>
    <row r="69" ht="34.5" customHeight="1" hidden="1"/>
    <row r="70" ht="34.5" customHeight="1" hidden="1"/>
    <row r="71" ht="34.5" customHeight="1" hidden="1"/>
    <row r="72" ht="34.5" customHeight="1" hidden="1"/>
    <row r="73" ht="34.5" customHeight="1" hidden="1"/>
    <row r="74" ht="34.5" customHeight="1" hidden="1"/>
    <row r="75" ht="34.5" customHeight="1" hidden="1"/>
    <row r="76" ht="34.5" customHeight="1" hidden="1"/>
    <row r="77" ht="34.5" customHeight="1" hidden="1"/>
    <row r="78" ht="34.5" customHeight="1" hidden="1"/>
    <row r="79" ht="34.5" customHeight="1" hidden="1"/>
    <row r="80" ht="34.5" customHeight="1" hidden="1"/>
    <row r="81" ht="34.5" customHeight="1" hidden="1"/>
    <row r="82" ht="34.5" customHeight="1" hidden="1"/>
    <row r="83" ht="34.5" customHeight="1" hidden="1"/>
  </sheetData>
  <sheetProtection password="B189" sheet="1" objects="1" scenarios="1"/>
  <mergeCells count="3">
    <mergeCell ref="B2:H2"/>
    <mergeCell ref="C3:H3"/>
    <mergeCell ref="B21:H24"/>
  </mergeCells>
  <conditionalFormatting sqref="H25">
    <cfRule type="cellIs" priority="29" dxfId="67" operator="lessThan">
      <formula>2.1</formula>
    </cfRule>
    <cfRule type="cellIs" priority="30" dxfId="66" operator="greaterThan">
      <formula>2.1</formula>
    </cfRule>
    <cfRule type="cellIs" priority="31" dxfId="1" operator="equal">
      <formula>2.1</formula>
    </cfRule>
    <cfRule type="cellIs" priority="32" dxfId="66" operator="greaterThanOrEqual">
      <formula>4.9</formula>
    </cfRule>
    <cfRule type="cellIs" priority="33" dxfId="67" operator="lessThan">
      <formula>4.9</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xl/worksheets/sheet9.xml><?xml version="1.0" encoding="utf-8"?>
<worksheet xmlns="http://schemas.openxmlformats.org/spreadsheetml/2006/main" xmlns:r="http://schemas.openxmlformats.org/officeDocument/2006/relationships">
  <sheetPr codeName="Planilha10">
    <tabColor theme="4" tint="-0.4999699890613556"/>
  </sheetPr>
  <dimension ref="A1:H34"/>
  <sheetViews>
    <sheetView showGridLines="0" zoomScalePageLayoutView="0" workbookViewId="0" topLeftCell="A1">
      <selection activeCell="B1" sqref="B1"/>
    </sheetView>
  </sheetViews>
  <sheetFormatPr defaultColWidth="0" defaultRowHeight="15" customHeight="1" zeroHeight="1"/>
  <cols>
    <col min="1" max="1" width="2.7109375" style="9" customWidth="1"/>
    <col min="2" max="2" width="100.7109375" style="5" customWidth="1"/>
    <col min="3" max="7" width="14.7109375" style="5" customWidth="1"/>
    <col min="8" max="8" width="9.00390625" style="6" customWidth="1"/>
    <col min="9" max="16384" width="9.140625" style="5" hidden="1" customWidth="1"/>
  </cols>
  <sheetData>
    <row r="1" s="9" customFormat="1" ht="15">
      <c r="H1" s="11"/>
    </row>
    <row r="2" spans="1:8" s="4" customFormat="1" ht="24.75" customHeight="1">
      <c r="A2" s="10"/>
      <c r="B2" s="383" t="s">
        <v>121</v>
      </c>
      <c r="C2" s="384"/>
      <c r="D2" s="384"/>
      <c r="E2" s="384"/>
      <c r="F2" s="384"/>
      <c r="G2" s="384"/>
      <c r="H2" s="385"/>
    </row>
    <row r="3" spans="1:8" s="4" customFormat="1" ht="24.75" customHeight="1">
      <c r="A3" s="10"/>
      <c r="B3" s="278" t="s">
        <v>41</v>
      </c>
      <c r="C3" s="374" t="s">
        <v>95</v>
      </c>
      <c r="D3" s="375"/>
      <c r="E3" s="375"/>
      <c r="F3" s="375"/>
      <c r="G3" s="375"/>
      <c r="H3" s="376"/>
    </row>
    <row r="4" spans="1:8" s="4" customFormat="1" ht="34.5" customHeight="1">
      <c r="A4" s="10"/>
      <c r="B4" s="215" t="s">
        <v>185</v>
      </c>
      <c r="C4" s="14" t="s">
        <v>97</v>
      </c>
      <c r="D4" s="14"/>
      <c r="F4" s="14"/>
      <c r="G4" s="14" t="s">
        <v>98</v>
      </c>
      <c r="H4" s="107" t="s">
        <v>99</v>
      </c>
    </row>
    <row r="5" spans="1:8" s="4" customFormat="1" ht="45">
      <c r="A5" s="10"/>
      <c r="B5" s="217" t="s">
        <v>186</v>
      </c>
      <c r="C5" s="134"/>
      <c r="D5" s="134"/>
      <c r="E5" s="134"/>
      <c r="F5" s="134"/>
      <c r="G5" s="134"/>
      <c r="H5" s="106">
        <f>IF(B6=1,"2,0",0)</f>
        <v>0</v>
      </c>
    </row>
    <row r="6" spans="1:8" s="4" customFormat="1" ht="34.5" customHeight="1" hidden="1">
      <c r="A6" s="10"/>
      <c r="B6" s="15">
        <v>0</v>
      </c>
      <c r="H6" s="106"/>
    </row>
    <row r="7" spans="1:8" s="4" customFormat="1" ht="34.5" customHeight="1">
      <c r="A7" s="10"/>
      <c r="B7" s="2" t="s">
        <v>103</v>
      </c>
      <c r="C7" s="14" t="s">
        <v>97</v>
      </c>
      <c r="D7" s="14"/>
      <c r="F7" s="14"/>
      <c r="G7" s="14" t="s">
        <v>98</v>
      </c>
      <c r="H7" s="108"/>
    </row>
    <row r="8" spans="1:8" s="4" customFormat="1" ht="34.5" customHeight="1">
      <c r="A8" s="10"/>
      <c r="B8" s="175" t="s">
        <v>187</v>
      </c>
      <c r="C8" s="134"/>
      <c r="D8" s="134"/>
      <c r="E8" s="134"/>
      <c r="F8" s="134"/>
      <c r="G8" s="134"/>
      <c r="H8" s="106">
        <f>IF(B9=1,"2,0",0)</f>
        <v>0</v>
      </c>
    </row>
    <row r="9" spans="1:8" s="4" customFormat="1" ht="34.5" customHeight="1" hidden="1">
      <c r="A9" s="10"/>
      <c r="B9" s="7">
        <v>0</v>
      </c>
      <c r="H9" s="109"/>
    </row>
    <row r="10" spans="1:8" s="4" customFormat="1" ht="34.5" customHeight="1">
      <c r="A10" s="10"/>
      <c r="B10" s="2" t="s">
        <v>105</v>
      </c>
      <c r="C10" s="14" t="s">
        <v>97</v>
      </c>
      <c r="D10" s="14"/>
      <c r="F10" s="14"/>
      <c r="G10" s="14" t="s">
        <v>98</v>
      </c>
      <c r="H10" s="109"/>
    </row>
    <row r="11" spans="1:8" s="4" customFormat="1" ht="34.5" customHeight="1">
      <c r="A11" s="10"/>
      <c r="B11" s="175" t="s">
        <v>188</v>
      </c>
      <c r="C11" s="134"/>
      <c r="D11" s="134"/>
      <c r="E11" s="134"/>
      <c r="F11" s="134"/>
      <c r="G11" s="134"/>
      <c r="H11" s="106">
        <f>IF(B12=1,"1,5",0)</f>
        <v>0</v>
      </c>
    </row>
    <row r="12" spans="1:8" s="4" customFormat="1" ht="34.5" customHeight="1" hidden="1">
      <c r="A12" s="10"/>
      <c r="B12" s="7">
        <v>0</v>
      </c>
      <c r="H12" s="109"/>
    </row>
    <row r="13" spans="1:8" s="4" customFormat="1" ht="34.5" customHeight="1">
      <c r="A13" s="10"/>
      <c r="B13" s="2" t="s">
        <v>108</v>
      </c>
      <c r="C13" s="14" t="s">
        <v>97</v>
      </c>
      <c r="D13" s="14"/>
      <c r="F13" s="14"/>
      <c r="G13" s="14" t="s">
        <v>98</v>
      </c>
      <c r="H13" s="109"/>
    </row>
    <row r="14" spans="1:8" s="4" customFormat="1" ht="34.5" customHeight="1">
      <c r="A14" s="10"/>
      <c r="B14" s="175" t="s">
        <v>189</v>
      </c>
      <c r="C14" s="134"/>
      <c r="D14" s="134"/>
      <c r="E14" s="134"/>
      <c r="F14" s="134"/>
      <c r="G14" s="134"/>
      <c r="H14" s="106">
        <f>IF(B15=1,"1,5",0)</f>
        <v>0</v>
      </c>
    </row>
    <row r="15" spans="1:8" s="4" customFormat="1" ht="34.5" customHeight="1" hidden="1">
      <c r="A15" s="10"/>
      <c r="B15" s="7">
        <v>0</v>
      </c>
      <c r="H15" s="226"/>
    </row>
    <row r="16" spans="1:8" s="4" customFormat="1" ht="34.5" customHeight="1">
      <c r="A16" s="10"/>
      <c r="B16" s="2" t="s">
        <v>110</v>
      </c>
      <c r="C16" s="14" t="s">
        <v>97</v>
      </c>
      <c r="D16" s="14"/>
      <c r="F16" s="14"/>
      <c r="G16" s="14" t="s">
        <v>98</v>
      </c>
      <c r="H16" s="226"/>
    </row>
    <row r="17" spans="1:8" s="4" customFormat="1" ht="34.5" customHeight="1">
      <c r="A17" s="10"/>
      <c r="B17" s="175" t="s">
        <v>190</v>
      </c>
      <c r="C17" s="134"/>
      <c r="D17" s="134"/>
      <c r="E17" s="134"/>
      <c r="F17" s="134"/>
      <c r="G17" s="134"/>
      <c r="H17" s="106">
        <f>IF(B18=1,"1,0",0)</f>
        <v>0</v>
      </c>
    </row>
    <row r="18" spans="1:8" s="4" customFormat="1" ht="33" customHeight="1" hidden="1">
      <c r="A18" s="10"/>
      <c r="B18" s="7">
        <v>0</v>
      </c>
      <c r="H18" s="178"/>
    </row>
    <row r="19" spans="1:8" s="4" customFormat="1" ht="34.5" customHeight="1">
      <c r="A19" s="10"/>
      <c r="B19" s="2"/>
      <c r="H19" s="178"/>
    </row>
    <row r="20" spans="2:8" ht="15" customHeight="1">
      <c r="B20" s="24" t="s">
        <v>117</v>
      </c>
      <c r="C20" s="4"/>
      <c r="D20" s="4"/>
      <c r="E20" s="4"/>
      <c r="F20" s="4"/>
      <c r="G20" s="4"/>
      <c r="H20" s="12"/>
    </row>
    <row r="21" spans="2:8" ht="34.5" customHeight="1">
      <c r="B21" s="387"/>
      <c r="C21" s="387"/>
      <c r="D21" s="387"/>
      <c r="E21" s="387"/>
      <c r="F21" s="387"/>
      <c r="G21" s="387"/>
      <c r="H21" s="387"/>
    </row>
    <row r="22" spans="2:8" ht="34.5" customHeight="1">
      <c r="B22" s="387"/>
      <c r="C22" s="387"/>
      <c r="D22" s="387"/>
      <c r="E22" s="387"/>
      <c r="F22" s="387"/>
      <c r="G22" s="387"/>
      <c r="H22" s="387"/>
    </row>
    <row r="23" spans="2:8" ht="34.5" customHeight="1">
      <c r="B23" s="387"/>
      <c r="C23" s="387"/>
      <c r="D23" s="387"/>
      <c r="E23" s="387"/>
      <c r="F23" s="387"/>
      <c r="G23" s="387"/>
      <c r="H23" s="387"/>
    </row>
    <row r="24" spans="2:8" ht="34.5" customHeight="1">
      <c r="B24" s="387"/>
      <c r="C24" s="387"/>
      <c r="D24" s="387"/>
      <c r="E24" s="387"/>
      <c r="F24" s="387"/>
      <c r="G24" s="387"/>
      <c r="H24" s="387"/>
    </row>
    <row r="25" spans="2:8" ht="34.5" customHeight="1">
      <c r="B25" s="281" t="s">
        <v>118</v>
      </c>
      <c r="C25" s="282" t="str">
        <f>B3</f>
        <v>PEOPLE MANAGEMENT</v>
      </c>
      <c r="D25" s="283"/>
      <c r="E25" s="283"/>
      <c r="F25" s="283"/>
      <c r="G25" s="286" t="s">
        <v>136</v>
      </c>
      <c r="H25" s="26">
        <f>SUM(H17+H14+H11+H8+H5)</f>
        <v>0</v>
      </c>
    </row>
    <row r="26" spans="2:8" ht="34.5" customHeight="1">
      <c r="B26"/>
      <c r="C26"/>
      <c r="D26"/>
      <c r="E26"/>
      <c r="F26" s="284" t="s">
        <v>191</v>
      </c>
      <c r="G26" s="285"/>
      <c r="H26" s="25">
        <v>8</v>
      </c>
    </row>
    <row r="27" ht="15" hidden="1">
      <c r="H27" s="6">
        <f>H26*70%</f>
        <v>5.6</v>
      </c>
    </row>
    <row r="28" ht="27" customHeight="1"/>
    <row r="29" ht="13.5" customHeight="1" hidden="1">
      <c r="H29" s="5"/>
    </row>
    <row r="30" ht="13.5" customHeight="1" hidden="1">
      <c r="H30" s="5"/>
    </row>
    <row r="31" ht="13.5" customHeight="1" hidden="1">
      <c r="H31" s="5"/>
    </row>
    <row r="32" ht="13.5" customHeight="1" hidden="1">
      <c r="H32" s="5"/>
    </row>
    <row r="33" ht="13.5" customHeight="1" hidden="1">
      <c r="H33" s="5"/>
    </row>
    <row r="34" ht="13.5" customHeight="1" hidden="1">
      <c r="H34" s="5"/>
    </row>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sheetData>
  <sheetProtection password="8E49" sheet="1" objects="1" scenarios="1"/>
  <mergeCells count="3">
    <mergeCell ref="B2:H2"/>
    <mergeCell ref="C3:H3"/>
    <mergeCell ref="B21:H24"/>
  </mergeCells>
  <conditionalFormatting sqref="H25">
    <cfRule type="cellIs" priority="9" dxfId="66" operator="greaterThanOrEqual">
      <formula>4.9</formula>
    </cfRule>
    <cfRule type="cellIs" priority="10" dxfId="67" operator="lessThan">
      <formula>4.9</formula>
    </cfRule>
  </conditionalFormatting>
  <printOptions/>
  <pageMargins left="0.511811024" right="0.511811024" top="0.787401575" bottom="0.787401575" header="0.31496062" footer="0.31496062"/>
  <pageSetup orientation="portrait" paperSize="9" r:id="rId2"/>
  <headerFooter>
    <oddFooter>&amp;R
&amp;1#&amp;"Calibri"&amp;10&amp;K000000 Classificação: Direcionado</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Otavio Freitas</dc:creator>
  <cp:keywords/>
  <dc:description/>
  <cp:lastModifiedBy>c057085</cp:lastModifiedBy>
  <dcterms:created xsi:type="dcterms:W3CDTF">2020-06-09T15:23:18Z</dcterms:created>
  <dcterms:modified xsi:type="dcterms:W3CDTF">2024-02-09T16:30:33Z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0x010100C0810B1CF622494BBD5D0E9C620A5B9E</vt:lpwstr>
  </property>
  <property fmtid="{D5CDD505-2E9C-101B-9397-08002B2CF9AE}" pid="3" name="MediaServiceImageTags">
    <vt:lpwstr/>
  </property>
  <property fmtid="{D5CDD505-2E9C-101B-9397-08002B2CF9AE}" pid="4" name="_ip_UnifiedCompliancePolicyUIAction">
    <vt:lpwstr/>
  </property>
  <property fmtid="{D5CDD505-2E9C-101B-9397-08002B2CF9AE}" pid="5" name="_ip_UnifiedCompliancePolicyProperties">
    <vt:lpwstr/>
  </property>
  <property fmtid="{D5CDD505-2E9C-101B-9397-08002B2CF9AE}" pid="6" name="TaxCatchAll">
    <vt:lpwstr/>
  </property>
  <property fmtid="{D5CDD505-2E9C-101B-9397-08002B2CF9AE}" pid="7" name="lcf76f155ced4ddcb4097134ff3c332f">
    <vt:lpwstr/>
  </property>
</Properties>
</file>